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1_D3945EB263E071D974A338D4A883743B8D7F2D53" xr6:coauthVersionLast="47" xr6:coauthVersionMax="47" xr10:uidLastSave="{00000000-0000-0000-0000-000000000000}"/>
  <bookViews>
    <workbookView xWindow="0" yWindow="660" windowWidth="29400" windowHeight="18460" tabRatio="500" activeTab="1" xr2:uid="{00000000-000D-0000-FFFF-FFFF00000000}"/>
  </bookViews>
  <sheets>
    <sheet name="Adatok" sheetId="1" r:id="rId1"/>
    <sheet name="Merleg_m" sheetId="2" r:id="rId2"/>
    <sheet name="Merleg_n" sheetId="3" r:id="rId3"/>
    <sheet name="Merleg_a" sheetId="4" r:id="rId4"/>
    <sheet name="Mutato_m" sheetId="5" r:id="rId5"/>
    <sheet name="Mutato_n" sheetId="6" r:id="rId6"/>
    <sheet name="Mutato_a" sheetId="7" r:id="rId7"/>
    <sheet name="Modul1" sheetId="8" state="hidden" r:id="rId8"/>
    <sheet name="Modul2" sheetId="9" state="hidden" r:id="rId9"/>
    <sheet name="Modul3" sheetId="10" state="hidden" r:id="rId10"/>
    <sheet name="Modul4" sheetId="11" state="hidden" r:id="rId11"/>
    <sheet name="Modul5" sheetId="12" state="hidden" r:id="rId12"/>
    <sheet name="Modul6" sheetId="13" state="hidden" r:id="rId13"/>
  </sheets>
  <definedNames>
    <definedName name="A__EREDMÉNYKIMUTATÁS">#REF!</definedName>
    <definedName name="Adat1Pügy_">#REF!</definedName>
    <definedName name="AdatCéltartalékTábla">#REF!</definedName>
    <definedName name="AdatSajátTőkeTábla">#REF!</definedName>
    <definedName name="B__EREDMÉNYKIMUTATÁS">#REF!</definedName>
    <definedName name="Egyéb_bev_Tábla">#REF!</definedName>
    <definedName name="Egyéb_költs_Tábla">#REF!</definedName>
    <definedName name="Egyéb_köv_Tábla">#REF!</definedName>
    <definedName name="Egyéb_ráford_Tábla">#REF!</definedName>
    <definedName name="Egyéb_Rövlej_Tábla">#REF!</definedName>
    <definedName name="Eredmény_és_jövedelem">#REF!</definedName>
    <definedName name="Költségszerkezet">#REF!</definedName>
    <definedName name="MÉRLEG_Eszközök__aktívák">#REF!</definedName>
    <definedName name="MÉRLEG_Források__passzívák">#REF!</definedName>
    <definedName name="NémetEredmA">#REF!</definedName>
    <definedName name="NémetEredmB">#REF!</definedName>
    <definedName name="NémetEszköz">#REF!</definedName>
    <definedName name="NémetForrás">#REF!</definedName>
    <definedName name="_xlnm.Print_Area" localSheetId="3">Merleg_a!$A$1:$W$168</definedName>
    <definedName name="_xlnm.Print_Area" localSheetId="1">Merleg_m!$A$1:$X$110</definedName>
    <definedName name="_xlnm.Print_Area" localSheetId="2">Merleg_n!$A$1:$W$251</definedName>
    <definedName name="_xlnm.Print_Area" localSheetId="6">Mutato_a!$A$1:$I$145</definedName>
    <definedName name="_xlnm.Print_Area" localSheetId="4">Mutato_m!$A$1:$I$141</definedName>
    <definedName name="_xlnm.Print_Area" localSheetId="5">Mutato_n!$A$1:$I$145</definedName>
    <definedName name="PénzeszközTábla">#REF!</definedName>
    <definedName name="Pénzügyi_helyz____A">#REF!</definedName>
    <definedName name="Pénzügyi_helyz____B">#REF!</definedName>
    <definedName name="Tárgyi_Eszköz_Állomány">#REF!</definedName>
    <definedName name="Vagyoni_helyz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42" i="7" l="1"/>
  <c r="G141" i="7"/>
  <c r="C141" i="7"/>
  <c r="G140" i="7"/>
  <c r="C140" i="7"/>
  <c r="G139" i="7"/>
  <c r="C139" i="7"/>
  <c r="G138" i="7"/>
  <c r="C138" i="7"/>
  <c r="G137" i="7"/>
  <c r="C137" i="7"/>
  <c r="G136" i="7"/>
  <c r="C136" i="7"/>
  <c r="H135" i="7"/>
  <c r="G135" i="7"/>
  <c r="C135" i="7"/>
  <c r="H134" i="7"/>
  <c r="G134" i="7"/>
  <c r="C134" i="7"/>
  <c r="C142" i="7" s="1"/>
  <c r="G133" i="7"/>
  <c r="C133" i="7"/>
  <c r="G132" i="7"/>
  <c r="C132" i="7"/>
  <c r="G131" i="7"/>
  <c r="C131" i="7"/>
  <c r="G130" i="7"/>
  <c r="C130" i="7"/>
  <c r="G128" i="7"/>
  <c r="C128" i="7"/>
  <c r="G126" i="7"/>
  <c r="C126" i="7"/>
  <c r="G125" i="7"/>
  <c r="C125" i="7"/>
  <c r="C124" i="7"/>
  <c r="C127" i="7" s="1"/>
  <c r="C129" i="7" s="1"/>
  <c r="A119" i="7"/>
  <c r="A115" i="7"/>
  <c r="I93" i="7"/>
  <c r="H93" i="7"/>
  <c r="I87" i="7"/>
  <c r="H87" i="7"/>
  <c r="A78" i="7"/>
  <c r="A74" i="7"/>
  <c r="I65" i="7"/>
  <c r="H65" i="7"/>
  <c r="I62" i="7"/>
  <c r="H62" i="7"/>
  <c r="I59" i="7"/>
  <c r="H59" i="7"/>
  <c r="I56" i="7"/>
  <c r="H56" i="7"/>
  <c r="A40" i="7"/>
  <c r="A36" i="7"/>
  <c r="I29" i="7"/>
  <c r="H29" i="7"/>
  <c r="I26" i="7"/>
  <c r="H26" i="7"/>
  <c r="I23" i="7"/>
  <c r="H23" i="7"/>
  <c r="I20" i="7"/>
  <c r="H20" i="7"/>
  <c r="I17" i="7"/>
  <c r="H17" i="7"/>
  <c r="I14" i="7"/>
  <c r="H14" i="7"/>
  <c r="A8" i="7"/>
  <c r="A4" i="7"/>
  <c r="G142" i="6"/>
  <c r="G141" i="6"/>
  <c r="C141" i="6"/>
  <c r="G140" i="6"/>
  <c r="C140" i="6"/>
  <c r="G139" i="6"/>
  <c r="C139" i="6"/>
  <c r="G138" i="6"/>
  <c r="C138" i="6"/>
  <c r="G137" i="6"/>
  <c r="C137" i="6"/>
  <c r="G136" i="6"/>
  <c r="C136" i="6"/>
  <c r="H135" i="6"/>
  <c r="G135" i="6"/>
  <c r="C135" i="6"/>
  <c r="H134" i="6"/>
  <c r="G134" i="6"/>
  <c r="C134" i="6"/>
  <c r="C142" i="6" s="1"/>
  <c r="G133" i="6"/>
  <c r="C133" i="6"/>
  <c r="G132" i="6"/>
  <c r="C132" i="6"/>
  <c r="G131" i="6"/>
  <c r="C131" i="6"/>
  <c r="G130" i="6"/>
  <c r="C130" i="6"/>
  <c r="G128" i="6"/>
  <c r="C128" i="6"/>
  <c r="G126" i="6"/>
  <c r="C126" i="6"/>
  <c r="G125" i="6"/>
  <c r="C125" i="6"/>
  <c r="C124" i="6"/>
  <c r="C127" i="6" s="1"/>
  <c r="C129" i="6" s="1"/>
  <c r="A119" i="6"/>
  <c r="A115" i="6"/>
  <c r="H101" i="6"/>
  <c r="I93" i="6"/>
  <c r="H93" i="6"/>
  <c r="I87" i="6"/>
  <c r="H87" i="6"/>
  <c r="A78" i="6"/>
  <c r="A74" i="6"/>
  <c r="I65" i="6"/>
  <c r="H65" i="6"/>
  <c r="I62" i="6"/>
  <c r="H62" i="6"/>
  <c r="I59" i="6"/>
  <c r="H59" i="6"/>
  <c r="I56" i="6"/>
  <c r="H56" i="6"/>
  <c r="H53" i="6"/>
  <c r="A40" i="6"/>
  <c r="A36" i="6"/>
  <c r="I29" i="6"/>
  <c r="H29" i="6"/>
  <c r="I26" i="6"/>
  <c r="H26" i="6"/>
  <c r="I23" i="6"/>
  <c r="H23" i="6"/>
  <c r="I20" i="6"/>
  <c r="H20" i="6"/>
  <c r="I17" i="6"/>
  <c r="H17" i="6"/>
  <c r="I14" i="6"/>
  <c r="H14" i="6"/>
  <c r="H13" i="6"/>
  <c r="A8" i="6"/>
  <c r="A4" i="6"/>
  <c r="G137" i="5"/>
  <c r="C137" i="5"/>
  <c r="G136" i="5"/>
  <c r="C136" i="5"/>
  <c r="G135" i="5"/>
  <c r="C135" i="5"/>
  <c r="G132" i="5"/>
  <c r="C132" i="5"/>
  <c r="G131" i="5"/>
  <c r="G138" i="5" s="1"/>
  <c r="C131" i="5"/>
  <c r="C138" i="5" s="1"/>
  <c r="G129" i="5"/>
  <c r="C129" i="5"/>
  <c r="G125" i="5"/>
  <c r="C125" i="5"/>
  <c r="G123" i="5"/>
  <c r="C123" i="5"/>
  <c r="C122" i="5"/>
  <c r="G121" i="5"/>
  <c r="G124" i="5" s="1"/>
  <c r="G126" i="5" s="1"/>
  <c r="C121" i="5"/>
  <c r="C124" i="5" s="1"/>
  <c r="C126" i="5" s="1"/>
  <c r="A116" i="5"/>
  <c r="A112" i="5"/>
  <c r="A78" i="5"/>
  <c r="A74" i="5"/>
  <c r="I65" i="5"/>
  <c r="H65" i="5"/>
  <c r="A40" i="5"/>
  <c r="A36" i="5"/>
  <c r="A8" i="5"/>
  <c r="A4" i="5"/>
  <c r="W159" i="4"/>
  <c r="V159" i="4"/>
  <c r="U159" i="4"/>
  <c r="W158" i="4"/>
  <c r="V158" i="4"/>
  <c r="U158" i="4"/>
  <c r="W157" i="4"/>
  <c r="V157" i="4"/>
  <c r="U157" i="4"/>
  <c r="W156" i="4"/>
  <c r="V156" i="4"/>
  <c r="U156" i="4"/>
  <c r="W154" i="4"/>
  <c r="V154" i="4"/>
  <c r="U154" i="4"/>
  <c r="W152" i="4"/>
  <c r="V152" i="4"/>
  <c r="U152" i="4"/>
  <c r="W151" i="4"/>
  <c r="V151" i="4"/>
  <c r="U151" i="4"/>
  <c r="W150" i="4"/>
  <c r="V150" i="4"/>
  <c r="U150" i="4"/>
  <c r="W149" i="4"/>
  <c r="V149" i="4"/>
  <c r="U149" i="4"/>
  <c r="W147" i="4"/>
  <c r="U147" i="4"/>
  <c r="V146" i="4"/>
  <c r="V145" i="4"/>
  <c r="W144" i="4"/>
  <c r="V144" i="4"/>
  <c r="U144" i="4"/>
  <c r="W143" i="4"/>
  <c r="U143" i="4"/>
  <c r="V142" i="4"/>
  <c r="V141" i="4"/>
  <c r="W140" i="4"/>
  <c r="V140" i="4"/>
  <c r="U140" i="4"/>
  <c r="W139" i="4"/>
  <c r="W138" i="4"/>
  <c r="V138" i="4"/>
  <c r="U138" i="4"/>
  <c r="W137" i="4"/>
  <c r="V137" i="4"/>
  <c r="U137" i="4"/>
  <c r="W136" i="4"/>
  <c r="V136" i="4"/>
  <c r="U136" i="4"/>
  <c r="V135" i="4"/>
  <c r="V134" i="4"/>
  <c r="W133" i="4"/>
  <c r="V133" i="4"/>
  <c r="U133" i="4"/>
  <c r="W132" i="4"/>
  <c r="V132" i="4"/>
  <c r="U132" i="4"/>
  <c r="W131" i="4"/>
  <c r="V131" i="4"/>
  <c r="U131" i="4"/>
  <c r="W130" i="4"/>
  <c r="V130" i="4"/>
  <c r="U130" i="4"/>
  <c r="W129" i="4"/>
  <c r="V129" i="4"/>
  <c r="U129" i="4"/>
  <c r="W128" i="4"/>
  <c r="V128" i="4"/>
  <c r="U128" i="4"/>
  <c r="W127" i="4"/>
  <c r="U127" i="4"/>
  <c r="W126" i="4"/>
  <c r="V126" i="4"/>
  <c r="U126" i="4"/>
  <c r="W125" i="4"/>
  <c r="V125" i="4"/>
  <c r="U125" i="4"/>
  <c r="W124" i="4"/>
  <c r="V124" i="4"/>
  <c r="U124" i="4"/>
  <c r="W123" i="4"/>
  <c r="U123" i="4"/>
  <c r="W122" i="4"/>
  <c r="V122" i="4"/>
  <c r="U122" i="4"/>
  <c r="W121" i="4"/>
  <c r="V121" i="4"/>
  <c r="U121" i="4"/>
  <c r="A114" i="4"/>
  <c r="A111" i="4"/>
  <c r="K109" i="4"/>
  <c r="I109" i="4"/>
  <c r="G109" i="4"/>
  <c r="F109" i="4"/>
  <c r="C109" i="4"/>
  <c r="A109" i="4"/>
  <c r="A107" i="4"/>
  <c r="P105" i="4"/>
  <c r="M105" i="4"/>
  <c r="K105" i="4"/>
  <c r="H105" i="4"/>
  <c r="E105" i="4"/>
  <c r="C105" i="4"/>
  <c r="W95" i="4"/>
  <c r="V95" i="4"/>
  <c r="U95" i="4"/>
  <c r="W94" i="4"/>
  <c r="V94" i="4"/>
  <c r="U94" i="4"/>
  <c r="W93" i="4"/>
  <c r="V93" i="4"/>
  <c r="U93" i="4"/>
  <c r="W92" i="4"/>
  <c r="V92" i="4"/>
  <c r="U92" i="4"/>
  <c r="W91" i="4"/>
  <c r="V91" i="4"/>
  <c r="U91" i="4"/>
  <c r="W90" i="4"/>
  <c r="V90" i="4"/>
  <c r="U90" i="4"/>
  <c r="W89" i="4"/>
  <c r="V89" i="4"/>
  <c r="U89" i="4"/>
  <c r="W88" i="4"/>
  <c r="V88" i="4"/>
  <c r="U88" i="4"/>
  <c r="W86" i="4"/>
  <c r="V86" i="4"/>
  <c r="U86" i="4"/>
  <c r="W85" i="4"/>
  <c r="V85" i="4"/>
  <c r="U85" i="4"/>
  <c r="W84" i="4"/>
  <c r="V84" i="4"/>
  <c r="U84" i="4"/>
  <c r="W83" i="4"/>
  <c r="V83" i="4"/>
  <c r="U83" i="4"/>
  <c r="W82" i="4"/>
  <c r="V82" i="4"/>
  <c r="U82" i="4"/>
  <c r="W81" i="4"/>
  <c r="V81" i="4"/>
  <c r="U81" i="4"/>
  <c r="W80" i="4"/>
  <c r="U80" i="4"/>
  <c r="W78" i="4"/>
  <c r="V78" i="4"/>
  <c r="U78" i="4"/>
  <c r="W77" i="4"/>
  <c r="V77" i="4"/>
  <c r="U77" i="4"/>
  <c r="W76" i="4"/>
  <c r="V76" i="4"/>
  <c r="U76" i="4"/>
  <c r="W75" i="4"/>
  <c r="V75" i="4"/>
  <c r="U75" i="4"/>
  <c r="W74" i="4"/>
  <c r="V74" i="4"/>
  <c r="U74" i="4"/>
  <c r="W73" i="4"/>
  <c r="V73" i="4"/>
  <c r="U73" i="4"/>
  <c r="W72" i="4"/>
  <c r="V72" i="4"/>
  <c r="U72" i="4"/>
  <c r="W71" i="4"/>
  <c r="V71" i="4"/>
  <c r="U71" i="4"/>
  <c r="W70" i="4"/>
  <c r="V70" i="4"/>
  <c r="U70" i="4"/>
  <c r="W69" i="4"/>
  <c r="V69" i="4"/>
  <c r="U69" i="4"/>
  <c r="W68" i="4"/>
  <c r="V68" i="4"/>
  <c r="U68" i="4"/>
  <c r="V67" i="4"/>
  <c r="W60" i="4"/>
  <c r="V60" i="4"/>
  <c r="U60" i="4"/>
  <c r="W59" i="4"/>
  <c r="V59" i="4"/>
  <c r="U59" i="4"/>
  <c r="W58" i="4"/>
  <c r="V58" i="4"/>
  <c r="U58" i="4"/>
  <c r="W57" i="4"/>
  <c r="V57" i="4"/>
  <c r="U57" i="4"/>
  <c r="W56" i="4"/>
  <c r="U56" i="4"/>
  <c r="W55" i="4"/>
  <c r="V55" i="4"/>
  <c r="U55" i="4"/>
  <c r="W54" i="4"/>
  <c r="V54" i="4"/>
  <c r="U54" i="4"/>
  <c r="W53" i="4"/>
  <c r="V53" i="4"/>
  <c r="U53" i="4"/>
  <c r="W52" i="4"/>
  <c r="U52" i="4"/>
  <c r="W51" i="4"/>
  <c r="V51" i="4"/>
  <c r="U51" i="4"/>
  <c r="W50" i="4"/>
  <c r="V50" i="4"/>
  <c r="U50" i="4"/>
  <c r="W49" i="4"/>
  <c r="V49" i="4"/>
  <c r="U49" i="4"/>
  <c r="W48" i="4"/>
  <c r="V48" i="4"/>
  <c r="U48" i="4"/>
  <c r="W46" i="4"/>
  <c r="V46" i="4"/>
  <c r="U46" i="4"/>
  <c r="W45" i="4"/>
  <c r="V45" i="4"/>
  <c r="U45" i="4"/>
  <c r="W44" i="4"/>
  <c r="V44" i="4"/>
  <c r="U44" i="4"/>
  <c r="W43" i="4"/>
  <c r="V43" i="4"/>
  <c r="U43" i="4"/>
  <c r="W42" i="4"/>
  <c r="V42" i="4"/>
  <c r="U42" i="4"/>
  <c r="W41" i="4"/>
  <c r="V41" i="4"/>
  <c r="U41" i="4"/>
  <c r="W40" i="4"/>
  <c r="U40" i="4"/>
  <c r="W38" i="4"/>
  <c r="V38" i="4"/>
  <c r="U38" i="4"/>
  <c r="W37" i="4"/>
  <c r="V37" i="4"/>
  <c r="U37" i="4"/>
  <c r="W36" i="4"/>
  <c r="V36" i="4"/>
  <c r="U36" i="4"/>
  <c r="W35" i="4"/>
  <c r="V35" i="4"/>
  <c r="U35" i="4"/>
  <c r="W34" i="4"/>
  <c r="V34" i="4"/>
  <c r="U34" i="4"/>
  <c r="W33" i="4"/>
  <c r="U33" i="4"/>
  <c r="W32" i="4"/>
  <c r="V32" i="4"/>
  <c r="U32" i="4"/>
  <c r="W31" i="4"/>
  <c r="V31" i="4"/>
  <c r="U31" i="4"/>
  <c r="W30" i="4"/>
  <c r="V30" i="4"/>
  <c r="U30" i="4"/>
  <c r="W29" i="4"/>
  <c r="V29" i="4"/>
  <c r="U29" i="4"/>
  <c r="W28" i="4"/>
  <c r="V28" i="4"/>
  <c r="U28" i="4"/>
  <c r="W27" i="4"/>
  <c r="V27" i="4"/>
  <c r="U27" i="4"/>
  <c r="W26" i="4"/>
  <c r="U26" i="4"/>
  <c r="W25" i="4"/>
  <c r="V25" i="4"/>
  <c r="U25" i="4"/>
  <c r="W24" i="4"/>
  <c r="V24" i="4"/>
  <c r="U24" i="4"/>
  <c r="W23" i="4"/>
  <c r="V23" i="4"/>
  <c r="U23" i="4"/>
  <c r="W22" i="4"/>
  <c r="V22" i="4"/>
  <c r="U22" i="4"/>
  <c r="W21" i="4"/>
  <c r="V21" i="4"/>
  <c r="U21" i="4"/>
  <c r="W20" i="4"/>
  <c r="V20" i="4"/>
  <c r="U20" i="4"/>
  <c r="W19" i="4"/>
  <c r="U19" i="4"/>
  <c r="W18" i="4"/>
  <c r="U18" i="4"/>
  <c r="A11" i="4"/>
  <c r="L6" i="4"/>
  <c r="L109" i="4" s="1"/>
  <c r="K6" i="4"/>
  <c r="J6" i="4"/>
  <c r="J109" i="4" s="1"/>
  <c r="I6" i="4"/>
  <c r="H6" i="4"/>
  <c r="H109" i="4" s="1"/>
  <c r="G6" i="4"/>
  <c r="F6" i="4"/>
  <c r="E6" i="4"/>
  <c r="E109" i="4" s="1"/>
  <c r="D6" i="4"/>
  <c r="D109" i="4" s="1"/>
  <c r="C6" i="4"/>
  <c r="B6" i="4"/>
  <c r="B109" i="4" s="1"/>
  <c r="A6" i="4"/>
  <c r="Q2" i="4"/>
  <c r="Q105" i="4" s="1"/>
  <c r="P2" i="4"/>
  <c r="O2" i="4"/>
  <c r="O105" i="4" s="1"/>
  <c r="N2" i="4"/>
  <c r="N105" i="4" s="1"/>
  <c r="M2" i="4"/>
  <c r="L2" i="4"/>
  <c r="L105" i="4" s="1"/>
  <c r="K2" i="4"/>
  <c r="J2" i="4"/>
  <c r="J105" i="4" s="1"/>
  <c r="I2" i="4"/>
  <c r="I105" i="4" s="1"/>
  <c r="H2" i="4"/>
  <c r="G2" i="4"/>
  <c r="G105" i="4" s="1"/>
  <c r="F2" i="4"/>
  <c r="F105" i="4" s="1"/>
  <c r="E2" i="4"/>
  <c r="D2" i="4"/>
  <c r="D105" i="4" s="1"/>
  <c r="C2" i="4"/>
  <c r="B2" i="4"/>
  <c r="B105" i="4" s="1"/>
  <c r="A2" i="4"/>
  <c r="A105" i="4" s="1"/>
  <c r="E249" i="3"/>
  <c r="W245" i="3"/>
  <c r="V245" i="3"/>
  <c r="U245" i="3"/>
  <c r="W244" i="3"/>
  <c r="V244" i="3"/>
  <c r="U244" i="3"/>
  <c r="W243" i="3"/>
  <c r="V243" i="3"/>
  <c r="U243" i="3"/>
  <c r="W242" i="3"/>
  <c r="V242" i="3"/>
  <c r="U242" i="3"/>
  <c r="W241" i="3"/>
  <c r="V241" i="3"/>
  <c r="U241" i="3"/>
  <c r="W240" i="3"/>
  <c r="V240" i="3"/>
  <c r="U240" i="3"/>
  <c r="W239" i="3"/>
  <c r="V239" i="3"/>
  <c r="U239" i="3"/>
  <c r="W238" i="3"/>
  <c r="V238" i="3"/>
  <c r="U238" i="3"/>
  <c r="W237" i="3"/>
  <c r="V237" i="3"/>
  <c r="U237" i="3"/>
  <c r="W236" i="3"/>
  <c r="V236" i="3"/>
  <c r="U236" i="3"/>
  <c r="W235" i="3"/>
  <c r="V235" i="3"/>
  <c r="U235" i="3"/>
  <c r="W234" i="3"/>
  <c r="V234" i="3"/>
  <c r="U234" i="3"/>
  <c r="W233" i="3"/>
  <c r="V233" i="3"/>
  <c r="U233" i="3"/>
  <c r="W232" i="3"/>
  <c r="V232" i="3"/>
  <c r="U232" i="3"/>
  <c r="W231" i="3"/>
  <c r="V231" i="3"/>
  <c r="U231" i="3"/>
  <c r="W230" i="3"/>
  <c r="V230" i="3"/>
  <c r="U230" i="3"/>
  <c r="W229" i="3"/>
  <c r="V229" i="3"/>
  <c r="U229" i="3"/>
  <c r="W228" i="3"/>
  <c r="V228" i="3"/>
  <c r="U228" i="3"/>
  <c r="W227" i="3"/>
  <c r="V227" i="3"/>
  <c r="U227" i="3"/>
  <c r="W226" i="3"/>
  <c r="V226" i="3"/>
  <c r="U226" i="3"/>
  <c r="W225" i="3"/>
  <c r="V225" i="3"/>
  <c r="U225" i="3"/>
  <c r="W224" i="3"/>
  <c r="V224" i="3"/>
  <c r="U224" i="3"/>
  <c r="W223" i="3"/>
  <c r="V223" i="3"/>
  <c r="U223" i="3"/>
  <c r="W222" i="3"/>
  <c r="V222" i="3"/>
  <c r="U222" i="3"/>
  <c r="W221" i="3"/>
  <c r="V221" i="3"/>
  <c r="U221" i="3"/>
  <c r="W220" i="3"/>
  <c r="V220" i="3"/>
  <c r="U220" i="3"/>
  <c r="W219" i="3"/>
  <c r="V219" i="3"/>
  <c r="U219" i="3"/>
  <c r="W218" i="3"/>
  <c r="V218" i="3"/>
  <c r="U218" i="3"/>
  <c r="W217" i="3"/>
  <c r="V217" i="3"/>
  <c r="U217" i="3"/>
  <c r="W216" i="3"/>
  <c r="V216" i="3"/>
  <c r="U216" i="3"/>
  <c r="W215" i="3"/>
  <c r="V215" i="3"/>
  <c r="U215" i="3"/>
  <c r="W214" i="3"/>
  <c r="V214" i="3"/>
  <c r="U214" i="3"/>
  <c r="W213" i="3"/>
  <c r="V213" i="3"/>
  <c r="U213" i="3"/>
  <c r="A206" i="3"/>
  <c r="A203" i="3"/>
  <c r="A199" i="3"/>
  <c r="P197" i="3"/>
  <c r="M197" i="3"/>
  <c r="H197" i="3"/>
  <c r="E197" i="3"/>
  <c r="E191" i="3"/>
  <c r="W187" i="3"/>
  <c r="V187" i="3"/>
  <c r="U187" i="3"/>
  <c r="W186" i="3"/>
  <c r="V186" i="3"/>
  <c r="U186" i="3"/>
  <c r="W185" i="3"/>
  <c r="V185" i="3"/>
  <c r="U185" i="3"/>
  <c r="W184" i="3"/>
  <c r="V184" i="3"/>
  <c r="U184" i="3"/>
  <c r="W182" i="3"/>
  <c r="V182" i="3"/>
  <c r="U182" i="3"/>
  <c r="W180" i="3"/>
  <c r="V180" i="3"/>
  <c r="U180" i="3"/>
  <c r="W179" i="3"/>
  <c r="V179" i="3"/>
  <c r="U179" i="3"/>
  <c r="W178" i="3"/>
  <c r="V178" i="3"/>
  <c r="U178" i="3"/>
  <c r="W177" i="3"/>
  <c r="V177" i="3"/>
  <c r="U177" i="3"/>
  <c r="W175" i="3"/>
  <c r="U175" i="3"/>
  <c r="W174" i="3"/>
  <c r="V174" i="3"/>
  <c r="U174" i="3"/>
  <c r="W173" i="3"/>
  <c r="V173" i="3"/>
  <c r="U173" i="3"/>
  <c r="W172" i="3"/>
  <c r="V172" i="3"/>
  <c r="U172" i="3"/>
  <c r="W171" i="3"/>
  <c r="U171" i="3"/>
  <c r="W170" i="3"/>
  <c r="V170" i="3"/>
  <c r="U170" i="3"/>
  <c r="W169" i="3"/>
  <c r="V169" i="3"/>
  <c r="U169" i="3"/>
  <c r="W168" i="3"/>
  <c r="V168" i="3"/>
  <c r="U168" i="3"/>
  <c r="W167" i="3"/>
  <c r="W166" i="3"/>
  <c r="V166" i="3"/>
  <c r="U166" i="3"/>
  <c r="W165" i="3"/>
  <c r="V165" i="3"/>
  <c r="U165" i="3"/>
  <c r="W164" i="3"/>
  <c r="V164" i="3"/>
  <c r="U164" i="3"/>
  <c r="W163" i="3"/>
  <c r="U163" i="3"/>
  <c r="W162" i="3"/>
  <c r="V162" i="3"/>
  <c r="U162" i="3"/>
  <c r="W161" i="3"/>
  <c r="V161" i="3"/>
  <c r="U161" i="3"/>
  <c r="W160" i="3"/>
  <c r="V160" i="3"/>
  <c r="U160" i="3"/>
  <c r="W159" i="3"/>
  <c r="V159" i="3"/>
  <c r="U159" i="3"/>
  <c r="W158" i="3"/>
  <c r="V158" i="3"/>
  <c r="U158" i="3"/>
  <c r="W157" i="3"/>
  <c r="V157" i="3"/>
  <c r="U157" i="3"/>
  <c r="W156" i="3"/>
  <c r="V156" i="3"/>
  <c r="U156" i="3"/>
  <c r="W155" i="3"/>
  <c r="V155" i="3"/>
  <c r="U155" i="3"/>
  <c r="W154" i="3"/>
  <c r="U154" i="3"/>
  <c r="W153" i="3"/>
  <c r="V153" i="3"/>
  <c r="U153" i="3"/>
  <c r="W152" i="3"/>
  <c r="V152" i="3"/>
  <c r="U152" i="3"/>
  <c r="W151" i="3"/>
  <c r="V151" i="3"/>
  <c r="U151" i="3"/>
  <c r="W150" i="3"/>
  <c r="U150" i="3"/>
  <c r="W149" i="3"/>
  <c r="V149" i="3"/>
  <c r="U149" i="3"/>
  <c r="W148" i="3"/>
  <c r="V148" i="3"/>
  <c r="U148" i="3"/>
  <c r="A141" i="3"/>
  <c r="A138" i="3"/>
  <c r="L136" i="3"/>
  <c r="H136" i="3"/>
  <c r="G136" i="3"/>
  <c r="D136" i="3"/>
  <c r="A134" i="3"/>
  <c r="Q132" i="3"/>
  <c r="N132" i="3"/>
  <c r="M132" i="3"/>
  <c r="I132" i="3"/>
  <c r="F132" i="3"/>
  <c r="E132" i="3"/>
  <c r="A132" i="3"/>
  <c r="E118" i="3"/>
  <c r="W113" i="3"/>
  <c r="V113" i="3"/>
  <c r="U113" i="3"/>
  <c r="W112" i="3"/>
  <c r="V112" i="3"/>
  <c r="U112" i="3"/>
  <c r="W111" i="3"/>
  <c r="V111" i="3"/>
  <c r="U111" i="3"/>
  <c r="W110" i="3"/>
  <c r="V110" i="3"/>
  <c r="U110" i="3"/>
  <c r="W109" i="3"/>
  <c r="V109" i="3"/>
  <c r="U109" i="3"/>
  <c r="W108" i="3"/>
  <c r="V108" i="3"/>
  <c r="U108" i="3"/>
  <c r="W107" i="3"/>
  <c r="V107" i="3"/>
  <c r="U107" i="3"/>
  <c r="W106" i="3"/>
  <c r="V106" i="3"/>
  <c r="U106" i="3"/>
  <c r="W104" i="3"/>
  <c r="V104" i="3"/>
  <c r="U104" i="3"/>
  <c r="W103" i="3"/>
  <c r="V103" i="3"/>
  <c r="U103" i="3"/>
  <c r="W102" i="3"/>
  <c r="V102" i="3"/>
  <c r="U102" i="3"/>
  <c r="W101" i="3"/>
  <c r="V101" i="3"/>
  <c r="U101" i="3"/>
  <c r="W100" i="3"/>
  <c r="V100" i="3"/>
  <c r="U100" i="3"/>
  <c r="W99" i="3"/>
  <c r="V99" i="3"/>
  <c r="U99" i="3"/>
  <c r="W98" i="3"/>
  <c r="V98" i="3"/>
  <c r="U98" i="3"/>
  <c r="W96" i="3"/>
  <c r="V96" i="3"/>
  <c r="U96" i="3"/>
  <c r="W95" i="3"/>
  <c r="V95" i="3"/>
  <c r="U95" i="3"/>
  <c r="W94" i="3"/>
  <c r="V94" i="3"/>
  <c r="U94" i="3"/>
  <c r="W93" i="3"/>
  <c r="V93" i="3"/>
  <c r="U93" i="3"/>
  <c r="W92" i="3"/>
  <c r="V92" i="3"/>
  <c r="U92" i="3"/>
  <c r="W91" i="3"/>
  <c r="V91" i="3"/>
  <c r="U91" i="3"/>
  <c r="W90" i="3"/>
  <c r="V90" i="3"/>
  <c r="U90" i="3"/>
  <c r="W89" i="3"/>
  <c r="V89" i="3"/>
  <c r="U89" i="3"/>
  <c r="W88" i="3"/>
  <c r="V88" i="3"/>
  <c r="U88" i="3"/>
  <c r="W87" i="3"/>
  <c r="V87" i="3"/>
  <c r="U87" i="3"/>
  <c r="W86" i="3"/>
  <c r="V86" i="3"/>
  <c r="U86" i="3"/>
  <c r="U85" i="3"/>
  <c r="A78" i="3"/>
  <c r="A75" i="3"/>
  <c r="L73" i="3"/>
  <c r="G73" i="3"/>
  <c r="F73" i="3"/>
  <c r="E73" i="3"/>
  <c r="D73" i="3"/>
  <c r="A71" i="3"/>
  <c r="Q69" i="3"/>
  <c r="P69" i="3"/>
  <c r="M69" i="3"/>
  <c r="I69" i="3"/>
  <c r="H69" i="3"/>
  <c r="E69" i="3"/>
  <c r="A69" i="3"/>
  <c r="E65" i="3"/>
  <c r="W60" i="3"/>
  <c r="V60" i="3"/>
  <c r="U60" i="3"/>
  <c r="W59" i="3"/>
  <c r="V59" i="3"/>
  <c r="U59" i="3"/>
  <c r="W58" i="3"/>
  <c r="V58" i="3"/>
  <c r="U58" i="3"/>
  <c r="W57" i="3"/>
  <c r="V57" i="3"/>
  <c r="U57" i="3"/>
  <c r="W56" i="3"/>
  <c r="U56" i="3"/>
  <c r="W55" i="3"/>
  <c r="V55" i="3"/>
  <c r="U55" i="3"/>
  <c r="W54" i="3"/>
  <c r="V54" i="3"/>
  <c r="U54" i="3"/>
  <c r="W53" i="3"/>
  <c r="V53" i="3"/>
  <c r="U53" i="3"/>
  <c r="W52" i="3"/>
  <c r="U52" i="3"/>
  <c r="W51" i="3"/>
  <c r="V51" i="3"/>
  <c r="U51" i="3"/>
  <c r="W50" i="3"/>
  <c r="V50" i="3"/>
  <c r="U50" i="3"/>
  <c r="W49" i="3"/>
  <c r="V49" i="3"/>
  <c r="U49" i="3"/>
  <c r="W48" i="3"/>
  <c r="V48" i="3"/>
  <c r="U48" i="3"/>
  <c r="V47" i="3"/>
  <c r="W46" i="3"/>
  <c r="V46" i="3"/>
  <c r="U46" i="3"/>
  <c r="W45" i="3"/>
  <c r="V45" i="3"/>
  <c r="U45" i="3"/>
  <c r="W44" i="3"/>
  <c r="V44" i="3"/>
  <c r="U44" i="3"/>
  <c r="W43" i="3"/>
  <c r="V43" i="3"/>
  <c r="U43" i="3"/>
  <c r="W42" i="3"/>
  <c r="V42" i="3"/>
  <c r="U42" i="3"/>
  <c r="W41" i="3"/>
  <c r="V41" i="3"/>
  <c r="U41" i="3"/>
  <c r="W40" i="3"/>
  <c r="U40" i="3"/>
  <c r="W38" i="3"/>
  <c r="V38" i="3"/>
  <c r="U38" i="3"/>
  <c r="W37" i="3"/>
  <c r="V37" i="3"/>
  <c r="U37" i="3"/>
  <c r="W36" i="3"/>
  <c r="V36" i="3"/>
  <c r="U36" i="3"/>
  <c r="W35" i="3"/>
  <c r="V35" i="3"/>
  <c r="U35" i="3"/>
  <c r="W34" i="3"/>
  <c r="V34" i="3"/>
  <c r="U34" i="3"/>
  <c r="W33" i="3"/>
  <c r="U33" i="3"/>
  <c r="W32" i="3"/>
  <c r="V32" i="3"/>
  <c r="U32" i="3"/>
  <c r="W31" i="3"/>
  <c r="V31" i="3"/>
  <c r="U31" i="3"/>
  <c r="W30" i="3"/>
  <c r="V30" i="3"/>
  <c r="U30" i="3"/>
  <c r="W29" i="3"/>
  <c r="V29" i="3"/>
  <c r="U29" i="3"/>
  <c r="W28" i="3"/>
  <c r="V28" i="3"/>
  <c r="U28" i="3"/>
  <c r="W27" i="3"/>
  <c r="V27" i="3"/>
  <c r="U27" i="3"/>
  <c r="W26" i="3"/>
  <c r="U26" i="3"/>
  <c r="W25" i="3"/>
  <c r="V25" i="3"/>
  <c r="U25" i="3"/>
  <c r="W24" i="3"/>
  <c r="V24" i="3"/>
  <c r="U24" i="3"/>
  <c r="W23" i="3"/>
  <c r="V23" i="3"/>
  <c r="U23" i="3"/>
  <c r="W22" i="3"/>
  <c r="V22" i="3"/>
  <c r="U22" i="3"/>
  <c r="W21" i="3"/>
  <c r="V21" i="3"/>
  <c r="U21" i="3"/>
  <c r="W20" i="3"/>
  <c r="V20" i="3"/>
  <c r="U20" i="3"/>
  <c r="W19" i="3"/>
  <c r="V19" i="3"/>
  <c r="U19" i="3"/>
  <c r="U18" i="3"/>
  <c r="A11" i="3"/>
  <c r="L6" i="3"/>
  <c r="L201" i="3" s="1"/>
  <c r="K6" i="3"/>
  <c r="K73" i="3" s="1"/>
  <c r="J6" i="3"/>
  <c r="J73" i="3" s="1"/>
  <c r="I6" i="3"/>
  <c r="I136" i="3" s="1"/>
  <c r="H6" i="3"/>
  <c r="H201" i="3" s="1"/>
  <c r="G6" i="3"/>
  <c r="G201" i="3" s="1"/>
  <c r="F6" i="3"/>
  <c r="F201" i="3" s="1"/>
  <c r="E6" i="3"/>
  <c r="E201" i="3" s="1"/>
  <c r="D6" i="3"/>
  <c r="D201" i="3" s="1"/>
  <c r="C6" i="3"/>
  <c r="C73" i="3" s="1"/>
  <c r="B6" i="3"/>
  <c r="B73" i="3" s="1"/>
  <c r="A6" i="3"/>
  <c r="A136" i="3" s="1"/>
  <c r="Q2" i="3"/>
  <c r="Q197" i="3" s="1"/>
  <c r="P2" i="3"/>
  <c r="P132" i="3" s="1"/>
  <c r="O2" i="3"/>
  <c r="O197" i="3" s="1"/>
  <c r="N2" i="3"/>
  <c r="N69" i="3" s="1"/>
  <c r="M2" i="3"/>
  <c r="L2" i="3"/>
  <c r="L69" i="3" s="1"/>
  <c r="K2" i="3"/>
  <c r="K132" i="3" s="1"/>
  <c r="J2" i="3"/>
  <c r="J197" i="3" s="1"/>
  <c r="I2" i="3"/>
  <c r="I197" i="3" s="1"/>
  <c r="H2" i="3"/>
  <c r="H132" i="3" s="1"/>
  <c r="G2" i="3"/>
  <c r="G197" i="3" s="1"/>
  <c r="F2" i="3"/>
  <c r="F69" i="3" s="1"/>
  <c r="E2" i="3"/>
  <c r="D2" i="3"/>
  <c r="D69" i="3" s="1"/>
  <c r="C2" i="3"/>
  <c r="C132" i="3" s="1"/>
  <c r="B2" i="3"/>
  <c r="B197" i="3" s="1"/>
  <c r="A2" i="3"/>
  <c r="A197" i="3" s="1"/>
  <c r="A103" i="2"/>
  <c r="X96" i="2"/>
  <c r="X98" i="2" s="1"/>
  <c r="W96" i="2"/>
  <c r="W98" i="2" s="1"/>
  <c r="X95" i="2"/>
  <c r="I85" i="5" s="1"/>
  <c r="W95" i="2"/>
  <c r="U95" i="2"/>
  <c r="U96" i="2" s="1"/>
  <c r="V94" i="2"/>
  <c r="V175" i="3" s="1"/>
  <c r="V93" i="2"/>
  <c r="V171" i="3" s="1"/>
  <c r="X92" i="2"/>
  <c r="W92" i="2"/>
  <c r="U92" i="2"/>
  <c r="H83" i="7" s="1"/>
  <c r="V88" i="2"/>
  <c r="V163" i="3" s="1"/>
  <c r="V87" i="2"/>
  <c r="V127" i="4" s="1"/>
  <c r="V83" i="2"/>
  <c r="V92" i="2" s="1"/>
  <c r="A77" i="2"/>
  <c r="A76" i="2"/>
  <c r="F69" i="2"/>
  <c r="E69" i="2"/>
  <c r="D69" i="2"/>
  <c r="C69" i="2"/>
  <c r="B69" i="2"/>
  <c r="A69" i="2"/>
  <c r="Q65" i="2"/>
  <c r="P65" i="2"/>
  <c r="U52" i="2"/>
  <c r="U96" i="4" s="1"/>
  <c r="X50" i="2"/>
  <c r="V50" i="2"/>
  <c r="V105" i="3" s="1"/>
  <c r="U50" i="2"/>
  <c r="H47" i="7" s="1"/>
  <c r="V49" i="2"/>
  <c r="V80" i="4" s="1"/>
  <c r="W47" i="2"/>
  <c r="U47" i="2"/>
  <c r="H44" i="5" s="1"/>
  <c r="X37" i="2"/>
  <c r="I28" i="7" s="1"/>
  <c r="W37" i="2"/>
  <c r="W52" i="2" s="1"/>
  <c r="V37" i="2"/>
  <c r="I104" i="7" s="1"/>
  <c r="U37" i="2"/>
  <c r="H22" i="5" s="1"/>
  <c r="V27" i="2"/>
  <c r="V56" i="4" s="1"/>
  <c r="V26" i="2"/>
  <c r="V52" i="4" s="1"/>
  <c r="X25" i="2"/>
  <c r="W47" i="3" s="1"/>
  <c r="V25" i="2"/>
  <c r="V47" i="4" s="1"/>
  <c r="U25" i="2"/>
  <c r="U47" i="4" s="1"/>
  <c r="V24" i="2"/>
  <c r="V40" i="4" s="1"/>
  <c r="W23" i="2"/>
  <c r="U23" i="2"/>
  <c r="U39" i="4" s="1"/>
  <c r="V22" i="2"/>
  <c r="V33" i="4" s="1"/>
  <c r="V21" i="2"/>
  <c r="V26" i="3" s="1"/>
  <c r="V20" i="2"/>
  <c r="V19" i="4" s="1"/>
  <c r="X19" i="2"/>
  <c r="W18" i="3" s="1"/>
  <c r="U19" i="2"/>
  <c r="U29" i="2" s="1"/>
  <c r="T2" i="2"/>
  <c r="I83" i="7" l="1"/>
  <c r="I83" i="6"/>
  <c r="V167" i="3"/>
  <c r="V96" i="2"/>
  <c r="V139" i="4"/>
  <c r="H87" i="5"/>
  <c r="U98" i="2"/>
  <c r="H89" i="7"/>
  <c r="H89" i="6"/>
  <c r="U153" i="4"/>
  <c r="U181" i="3"/>
  <c r="I89" i="5"/>
  <c r="W155" i="4"/>
  <c r="W183" i="3"/>
  <c r="G143" i="7"/>
  <c r="D134" i="6"/>
  <c r="D132" i="6"/>
  <c r="D130" i="6"/>
  <c r="D143" i="6"/>
  <c r="D141" i="6"/>
  <c r="D139" i="6"/>
  <c r="D137" i="6"/>
  <c r="D135" i="6"/>
  <c r="D133" i="6"/>
  <c r="D131" i="6"/>
  <c r="D142" i="6"/>
  <c r="D140" i="6"/>
  <c r="D138" i="6"/>
  <c r="D136" i="6"/>
  <c r="H104" i="5"/>
  <c r="H107" i="7"/>
  <c r="H107" i="6"/>
  <c r="U61" i="3"/>
  <c r="U61" i="4"/>
  <c r="D130" i="5"/>
  <c r="D127" i="5"/>
  <c r="D139" i="5"/>
  <c r="D137" i="5"/>
  <c r="D135" i="5"/>
  <c r="D132" i="5"/>
  <c r="D134" i="5"/>
  <c r="D129" i="5"/>
  <c r="D138" i="5"/>
  <c r="D136" i="5"/>
  <c r="D131" i="5"/>
  <c r="D133" i="5"/>
  <c r="D128" i="5"/>
  <c r="D134" i="7"/>
  <c r="D132" i="7"/>
  <c r="D130" i="7"/>
  <c r="D143" i="7"/>
  <c r="D141" i="7"/>
  <c r="D139" i="7"/>
  <c r="D137" i="7"/>
  <c r="D135" i="7"/>
  <c r="D133" i="7"/>
  <c r="D131" i="7"/>
  <c r="D142" i="7"/>
  <c r="D140" i="7"/>
  <c r="D138" i="7"/>
  <c r="D136" i="7"/>
  <c r="I137" i="5"/>
  <c r="I135" i="5"/>
  <c r="I132" i="5"/>
  <c r="I130" i="5"/>
  <c r="I127" i="5"/>
  <c r="I129" i="5"/>
  <c r="I138" i="5"/>
  <c r="I136" i="5"/>
  <c r="I134" i="5"/>
  <c r="I131" i="5"/>
  <c r="I133" i="5"/>
  <c r="I128" i="5"/>
  <c r="V40" i="3"/>
  <c r="V56" i="3"/>
  <c r="G69" i="3"/>
  <c r="O69" i="3"/>
  <c r="W105" i="3"/>
  <c r="D132" i="3"/>
  <c r="L132" i="3"/>
  <c r="B136" i="3"/>
  <c r="J136" i="3"/>
  <c r="V154" i="3"/>
  <c r="C197" i="3"/>
  <c r="K197" i="3"/>
  <c r="A201" i="3"/>
  <c r="I201" i="3"/>
  <c r="U79" i="4"/>
  <c r="U87" i="4"/>
  <c r="U139" i="4"/>
  <c r="I87" i="5"/>
  <c r="H50" i="6"/>
  <c r="H85" i="6"/>
  <c r="H50" i="7"/>
  <c r="H85" i="7"/>
  <c r="U114" i="3"/>
  <c r="C136" i="3"/>
  <c r="K136" i="3"/>
  <c r="U176" i="3"/>
  <c r="D197" i="3"/>
  <c r="L197" i="3"/>
  <c r="B201" i="3"/>
  <c r="J201" i="3"/>
  <c r="V26" i="4"/>
  <c r="W47" i="4"/>
  <c r="V87" i="4"/>
  <c r="V143" i="4"/>
  <c r="V147" i="4"/>
  <c r="H13" i="5"/>
  <c r="H25" i="5"/>
  <c r="H47" i="5"/>
  <c r="V23" i="2"/>
  <c r="H13" i="7"/>
  <c r="H19" i="7"/>
  <c r="H25" i="7"/>
  <c r="H53" i="7"/>
  <c r="H101" i="7"/>
  <c r="V47" i="2"/>
  <c r="V52" i="2" s="1"/>
  <c r="V95" i="2"/>
  <c r="V33" i="3"/>
  <c r="B69" i="3"/>
  <c r="J69" i="3"/>
  <c r="H73" i="3"/>
  <c r="V85" i="3"/>
  <c r="G132" i="3"/>
  <c r="O132" i="3"/>
  <c r="E136" i="3"/>
  <c r="W176" i="3"/>
  <c r="F197" i="3"/>
  <c r="N197" i="3"/>
  <c r="U148" i="4"/>
  <c r="H16" i="5"/>
  <c r="H28" i="5"/>
  <c r="H50" i="5"/>
  <c r="H83" i="5"/>
  <c r="H98" i="5"/>
  <c r="I13" i="6"/>
  <c r="I53" i="6"/>
  <c r="I101" i="6"/>
  <c r="G124" i="6"/>
  <c r="G127" i="6" s="1"/>
  <c r="G129" i="6" s="1"/>
  <c r="I13" i="7"/>
  <c r="I19" i="7"/>
  <c r="I25" i="7"/>
  <c r="I53" i="7"/>
  <c r="I101" i="7"/>
  <c r="G124" i="7"/>
  <c r="G127" i="7" s="1"/>
  <c r="G129" i="7" s="1"/>
  <c r="W87" i="4"/>
  <c r="I13" i="5"/>
  <c r="I47" i="5"/>
  <c r="H19" i="6"/>
  <c r="H25" i="6"/>
  <c r="V19" i="2"/>
  <c r="X23" i="2"/>
  <c r="I47" i="7" s="1"/>
  <c r="U39" i="3"/>
  <c r="U47" i="3"/>
  <c r="V52" i="3"/>
  <c r="C69" i="3"/>
  <c r="K69" i="3"/>
  <c r="A73" i="3"/>
  <c r="I73" i="3"/>
  <c r="W85" i="3"/>
  <c r="F136" i="3"/>
  <c r="V150" i="3"/>
  <c r="U67" i="4"/>
  <c r="W153" i="4"/>
  <c r="I16" i="5"/>
  <c r="I28" i="5"/>
  <c r="I83" i="5"/>
  <c r="I98" i="5"/>
  <c r="C139" i="5"/>
  <c r="H44" i="6"/>
  <c r="H104" i="6"/>
  <c r="C143" i="6"/>
  <c r="H44" i="7"/>
  <c r="H104" i="7"/>
  <c r="C143" i="7"/>
  <c r="V123" i="4"/>
  <c r="W148" i="4"/>
  <c r="H19" i="5"/>
  <c r="H53" i="5"/>
  <c r="H85" i="5"/>
  <c r="H101" i="5"/>
  <c r="I104" i="6"/>
  <c r="W181" i="3"/>
  <c r="C201" i="3"/>
  <c r="K201" i="3"/>
  <c r="U97" i="3"/>
  <c r="U105" i="3"/>
  <c r="B132" i="3"/>
  <c r="J132" i="3"/>
  <c r="U167" i="3"/>
  <c r="W67" i="4"/>
  <c r="I53" i="5"/>
  <c r="I101" i="5"/>
  <c r="G139" i="5"/>
  <c r="I139" i="5" s="1"/>
  <c r="H16" i="6"/>
  <c r="H22" i="6"/>
  <c r="H28" i="6"/>
  <c r="H47" i="6"/>
  <c r="H83" i="6"/>
  <c r="G143" i="6"/>
  <c r="H16" i="7"/>
  <c r="H22" i="7"/>
  <c r="H28" i="7"/>
  <c r="X47" i="2"/>
  <c r="X52" i="2" s="1"/>
  <c r="I16" i="6"/>
  <c r="I28" i="6"/>
  <c r="I47" i="6"/>
  <c r="I16" i="7"/>
  <c r="V96" i="4" l="1"/>
  <c r="V114" i="3"/>
  <c r="W96" i="4"/>
  <c r="W114" i="3"/>
  <c r="I22" i="5"/>
  <c r="H91" i="7"/>
  <c r="H91" i="6"/>
  <c r="U183" i="3"/>
  <c r="H89" i="5"/>
  <c r="U155" i="4"/>
  <c r="I25" i="5"/>
  <c r="V176" i="3"/>
  <c r="V148" i="4"/>
  <c r="I85" i="7"/>
  <c r="I85" i="6"/>
  <c r="V39" i="3"/>
  <c r="V39" i="4"/>
  <c r="I22" i="6"/>
  <c r="I143" i="6"/>
  <c r="I141" i="6"/>
  <c r="I139" i="6"/>
  <c r="I137" i="6"/>
  <c r="I135" i="6"/>
  <c r="I133" i="6"/>
  <c r="I131" i="6"/>
  <c r="I134" i="6"/>
  <c r="I142" i="6"/>
  <c r="I140" i="6"/>
  <c r="I138" i="6"/>
  <c r="I136" i="6"/>
  <c r="I132" i="6"/>
  <c r="I130" i="6"/>
  <c r="I50" i="7"/>
  <c r="I19" i="5"/>
  <c r="V97" i="3"/>
  <c r="V79" i="4"/>
  <c r="I50" i="6"/>
  <c r="I89" i="7"/>
  <c r="I89" i="6"/>
  <c r="V153" i="4"/>
  <c r="V98" i="2"/>
  <c r="V181" i="3"/>
  <c r="W39" i="3"/>
  <c r="W39" i="4"/>
  <c r="I143" i="7"/>
  <c r="I141" i="7"/>
  <c r="I139" i="7"/>
  <c r="I137" i="7"/>
  <c r="I135" i="7"/>
  <c r="I133" i="7"/>
  <c r="I131" i="7"/>
  <c r="I142" i="7"/>
  <c r="I140" i="7"/>
  <c r="I138" i="7"/>
  <c r="I136" i="7"/>
  <c r="I134" i="7"/>
  <c r="I132" i="7"/>
  <c r="I130" i="7"/>
  <c r="I44" i="7"/>
  <c r="I44" i="6"/>
  <c r="W79" i="4"/>
  <c r="I44" i="5"/>
  <c r="W97" i="3"/>
  <c r="I50" i="5"/>
  <c r="V18" i="3"/>
  <c r="V29" i="2"/>
  <c r="V18" i="4"/>
  <c r="I25" i="6"/>
  <c r="I22" i="7"/>
  <c r="X29" i="2"/>
  <c r="I19" i="6"/>
  <c r="X53" i="2" l="1"/>
  <c r="W61" i="4"/>
  <c r="W61" i="3"/>
  <c r="I104" i="5"/>
  <c r="I107" i="7"/>
  <c r="I107" i="6"/>
  <c r="V61" i="3"/>
  <c r="V61" i="4"/>
  <c r="I91" i="7"/>
  <c r="I91" i="6"/>
  <c r="V183" i="3"/>
  <c r="V155" i="4"/>
</calcChain>
</file>

<file path=xl/sharedStrings.xml><?xml version="1.0" encoding="utf-8"?>
<sst xmlns="http://schemas.openxmlformats.org/spreadsheetml/2006/main" count="1141" uniqueCount="678">
  <si>
    <t>Ügyfél neve</t>
  </si>
  <si>
    <t>MOGYORÓD NONPROFIT KFT</t>
  </si>
  <si>
    <t>Statisztikai számjel</t>
  </si>
  <si>
    <t>Mérlegkészítés helye</t>
  </si>
  <si>
    <t>Gödöllő</t>
  </si>
  <si>
    <t>Mérlegzárás éve</t>
  </si>
  <si>
    <t>2025.</t>
  </si>
  <si>
    <t>-</t>
  </si>
  <si>
    <t>Cégjegyzék szám</t>
  </si>
  <si>
    <t xml:space="preserve"> </t>
  </si>
  <si>
    <t>0</t>
  </si>
  <si>
    <t>Mogyoród Településüzemeltető Nonprofit Kft. 2026.I. félévi beszámoló</t>
  </si>
  <si>
    <t>2026.01.01-2026.06.30</t>
  </si>
  <si>
    <t>MÉRLEG Eszközök (aktívák)</t>
  </si>
  <si>
    <t>adatok ezer Ft-ban</t>
  </si>
  <si>
    <t>A tétel megnevezése</t>
  </si>
  <si>
    <t>Előző év</t>
  </si>
  <si>
    <t>Előző év(ek) 
módosításai</t>
  </si>
  <si>
    <t>Előző évek módosításai</t>
  </si>
  <si>
    <t>Tárgyév</t>
  </si>
  <si>
    <t>01.</t>
  </si>
  <si>
    <t>A. Befektetett eszközök (02.+03.+04. sor)</t>
  </si>
  <si>
    <t>02.</t>
  </si>
  <si>
    <t xml:space="preserve">  I. IMMATERIÁLIS JAVAK </t>
  </si>
  <si>
    <t>03.</t>
  </si>
  <si>
    <t xml:space="preserve"> II. TÁRGYI ESZKÖZÖK </t>
  </si>
  <si>
    <t>04.</t>
  </si>
  <si>
    <t xml:space="preserve">III. BEFEKTETETT PÉNZÜGYI ESZKÖZÖK </t>
  </si>
  <si>
    <t>05.</t>
  </si>
  <si>
    <t>B. Forgóeszközök (06.+07.+08.+09. sor)</t>
  </si>
  <si>
    <t>06.</t>
  </si>
  <si>
    <t xml:space="preserve">  I. KÉSZLETEK </t>
  </si>
  <si>
    <t>07.</t>
  </si>
  <si>
    <t xml:space="preserve"> II. KÖVETELÉSEK</t>
  </si>
  <si>
    <t>08.</t>
  </si>
  <si>
    <t xml:space="preserve">III. ÉRTÉKPAPÍROK </t>
  </si>
  <si>
    <t>09.</t>
  </si>
  <si>
    <t xml:space="preserve"> IV. PÉNZESZKÖZÖK </t>
  </si>
  <si>
    <t>10.</t>
  </si>
  <si>
    <t xml:space="preserve">C. Aktív időbeli elhatárolások </t>
  </si>
  <si>
    <t>11.</t>
  </si>
  <si>
    <t>ESZKÖZÖK (AKTÍVÁK) ÖSSZESEN  (01.+05.+10. sor)</t>
  </si>
  <si>
    <t>MÉRLEG Források (passzívák)</t>
  </si>
  <si>
    <t>12.</t>
  </si>
  <si>
    <t xml:space="preserve">  D. Saját tőke (13.+15.+16.+17.+18.+19.+ 20 sor)</t>
  </si>
  <si>
    <t>13.</t>
  </si>
  <si>
    <t xml:space="preserve">   I. JEGYZETT TŐKE</t>
  </si>
  <si>
    <t>15.</t>
  </si>
  <si>
    <t xml:space="preserve">      53 sorból:  a) visszavásárolt tulajdonosi részesedés névértéken</t>
  </si>
  <si>
    <t>16.</t>
  </si>
  <si>
    <t xml:space="preserve">  II. JEGYZETT, DE MÉG BE NEM FIZETETT TŐKE       (-)</t>
  </si>
  <si>
    <t>17.</t>
  </si>
  <si>
    <t xml:space="preserve"> III.TŐKETARTALÉK</t>
  </si>
  <si>
    <t>18.</t>
  </si>
  <si>
    <t xml:space="preserve"> IV. EREDMÉNYTARTALÉK</t>
  </si>
  <si>
    <t>19.</t>
  </si>
  <si>
    <t xml:space="preserve">  V. LEKÖTÖTT TARTALÉK</t>
  </si>
  <si>
    <t>20.</t>
  </si>
  <si>
    <t xml:space="preserve"> VI. ÉRTÉKELÉSI TARTALÉK</t>
  </si>
  <si>
    <t xml:space="preserve">21. </t>
  </si>
  <si>
    <t xml:space="preserve"> VII.</t>
  </si>
  <si>
    <t>ADÓZOTT EREDMÉNY</t>
  </si>
  <si>
    <t xml:space="preserve"> E. Céltartalékok</t>
  </si>
  <si>
    <t>22.</t>
  </si>
  <si>
    <t xml:space="preserve"> F. Kötelezettségek (23.+24.+25 sor)</t>
  </si>
  <si>
    <t>23.</t>
  </si>
  <si>
    <t xml:space="preserve">  I. HÁTRASOROLT KÖTELEZETTSÉGEK </t>
  </si>
  <si>
    <t>24.</t>
  </si>
  <si>
    <t xml:space="preserve">  II. HOSSZÚ LEJÁRATÚ KÖTELEZETTSÉGEK </t>
  </si>
  <si>
    <t>25.</t>
  </si>
  <si>
    <t xml:space="preserve"> II. RÖVID LEJÁRATÚ KÖTELEZETTSÉGEK </t>
  </si>
  <si>
    <t>26.</t>
  </si>
  <si>
    <t xml:space="preserve">G. Passzív időbeli elhatárolások </t>
  </si>
  <si>
    <t>27.</t>
  </si>
  <si>
    <t>FORRÁSOK (PASSZÍVÁK) ÖSSZESEN (12.+21.+22.+26. sor)</t>
  </si>
  <si>
    <t>Keltezés: Mogyoród, 2026.08.16</t>
  </si>
  <si>
    <t>PH.</t>
  </si>
  <si>
    <t>a vállalkozás vezetője</t>
  </si>
  <si>
    <t>(képviselője)</t>
  </si>
  <si>
    <t>"A" EREDMÉNYKIMUTATÁS</t>
  </si>
  <si>
    <t>(összköltség eljárással)</t>
  </si>
  <si>
    <t>I.</t>
  </si>
  <si>
    <t xml:space="preserve">Értékesítés nettó árbevétele </t>
  </si>
  <si>
    <t xml:space="preserve">II. </t>
  </si>
  <si>
    <t>Aktivált saját teljesítmények értéke</t>
  </si>
  <si>
    <t>III.</t>
  </si>
  <si>
    <t>Egyéb bevételek</t>
  </si>
  <si>
    <t xml:space="preserve">     Ebből: értékvesztés</t>
  </si>
  <si>
    <t xml:space="preserve">IV. </t>
  </si>
  <si>
    <t>Anyagjellegű ráfordítások</t>
  </si>
  <si>
    <t>V.</t>
  </si>
  <si>
    <t>Személyi jellegű ráfordítások</t>
  </si>
  <si>
    <t>VI.</t>
  </si>
  <si>
    <t>Értékcsökkenési leírás</t>
  </si>
  <si>
    <t>VII.</t>
  </si>
  <si>
    <t>Egyéb ráfordítások</t>
  </si>
  <si>
    <t>A.</t>
  </si>
  <si>
    <r>
      <rPr>
        <b/>
        <sz val="8"/>
        <color rgb="FF000080"/>
        <rFont val="Garamond"/>
        <family val="1"/>
      </rPr>
      <t>ÜZEMI ( ÜZLETI) TEVÉKENYSÉG EREDMÉNYE (I.</t>
    </r>
    <r>
      <rPr>
        <b/>
        <u/>
        <sz val="8"/>
        <color rgb="FF000080"/>
        <rFont val="Garamond"/>
        <family val="1"/>
      </rPr>
      <t>+</t>
    </r>
    <r>
      <rPr>
        <b/>
        <sz val="8"/>
        <color rgb="FF000080"/>
        <rFont val="Garamond"/>
        <family val="1"/>
      </rPr>
      <t>II.+III.-IV.-V.-VI.-VII.)</t>
    </r>
  </si>
  <si>
    <t>VIII.</t>
  </si>
  <si>
    <t xml:space="preserve">Pénzügyi műveletek bevételei </t>
  </si>
  <si>
    <t>IX.</t>
  </si>
  <si>
    <t>Pénzügyi műveletek ráfordításai</t>
  </si>
  <si>
    <t>B.</t>
  </si>
  <si>
    <t>PÉNZÜGYI MŰVELETEK EREDMÉNYE (VIII.-IX.)</t>
  </si>
  <si>
    <t>C</t>
  </si>
  <si>
    <t>ADÓZÁS ELŐTTI EREDMÉNY (±C.+-D.)</t>
  </si>
  <si>
    <t>X</t>
  </si>
  <si>
    <t>Adófizetési kötelezettség</t>
  </si>
  <si>
    <t>D</t>
  </si>
  <si>
    <t>ADÓZOTT EREDMÉNY (±E.-XII.)</t>
  </si>
  <si>
    <t>Statistisches Zeichen</t>
  </si>
  <si>
    <t>Nummer der Firmeneintragung</t>
  </si>
  <si>
    <t>BILANZ  (Aktiva)</t>
  </si>
  <si>
    <t>Daten in 1000 Ft</t>
  </si>
  <si>
    <t>Bezeichnung</t>
  </si>
  <si>
    <t>Vorjahr</t>
  </si>
  <si>
    <t>Selbstan.</t>
  </si>
  <si>
    <t>Bezugsjahr</t>
  </si>
  <si>
    <t>A. Anlagevermögen (02.+09.+16.)</t>
  </si>
  <si>
    <t xml:space="preserve">  I. IMMATERIELLE GÜTER (03.-08. sorok)</t>
  </si>
  <si>
    <t xml:space="preserve">      1.Rechte mit Vermögenswert</t>
  </si>
  <si>
    <t xml:space="preserve">      2.Goodwill oder Firmenwert</t>
  </si>
  <si>
    <t xml:space="preserve">      3.Geistige Produkte</t>
  </si>
  <si>
    <t xml:space="preserve">      4.Aktivierte Versuchsentwicklung</t>
  </si>
  <si>
    <t xml:space="preserve">      5.Aktivierte Gründung o. Umstellung</t>
  </si>
  <si>
    <t xml:space="preserve">     6.Wertberichtigung der immateriellen Vermögensgegenstände</t>
  </si>
  <si>
    <t xml:space="preserve">  II.SACHANLAGEN (10.-15.)</t>
  </si>
  <si>
    <t xml:space="preserve">      1.Immobilien</t>
  </si>
  <si>
    <t xml:space="preserve">      2.Produktionsmaschinen, Fahrzeuge</t>
  </si>
  <si>
    <t xml:space="preserve">      3.Sonstige Einrichtungen, Fahrzeuge</t>
  </si>
  <si>
    <t xml:space="preserve">      4.Investitionen</t>
  </si>
  <si>
    <t>14.</t>
  </si>
  <si>
    <t xml:space="preserve">      5.Anzahlungen für Investitionen</t>
  </si>
  <si>
    <t xml:space="preserve">     6.Wertberichtigung der Sachanlangen</t>
  </si>
  <si>
    <t xml:space="preserve"> III. FINANZANLAGEN (17.-21.)</t>
  </si>
  <si>
    <t xml:space="preserve">      1. Beteiligungen</t>
  </si>
  <si>
    <t xml:space="preserve">      2.Wertpapiere</t>
  </si>
  <si>
    <t xml:space="preserve">      3.Gewährte Kredite</t>
  </si>
  <si>
    <t xml:space="preserve">      4.Langfristige Bankeinlagen</t>
  </si>
  <si>
    <t>21.</t>
  </si>
  <si>
    <t xml:space="preserve">     5.Wertberichtigung der Finanzanlagen</t>
  </si>
  <si>
    <t>B . Umlaufvermögen (23.+30.+35.+39.)</t>
  </si>
  <si>
    <t xml:space="preserve">  I. VORRÄTE ( 24.-29.)</t>
  </si>
  <si>
    <t xml:space="preserve">     1.Stoffe</t>
  </si>
  <si>
    <t xml:space="preserve">     2.Handelswaren</t>
  </si>
  <si>
    <t xml:space="preserve">     3.Anzahlungen auf Vorräte</t>
  </si>
  <si>
    <t xml:space="preserve">     4.Tiere </t>
  </si>
  <si>
    <t>28.</t>
  </si>
  <si>
    <t xml:space="preserve">     5.Unfertige und Halbfertige Produkte</t>
  </si>
  <si>
    <t>29.</t>
  </si>
  <si>
    <t xml:space="preserve">     6.Fertige Produkte</t>
  </si>
  <si>
    <t>30.</t>
  </si>
  <si>
    <t xml:space="preserve"> II. FORDERUNGEN (31.-34.)</t>
  </si>
  <si>
    <t>31.</t>
  </si>
  <si>
    <t xml:space="preserve">     1.Forderungen aus Lief. und Leistungen</t>
  </si>
  <si>
    <t>32.</t>
  </si>
  <si>
    <t xml:space="preserve">     2.Wechselforderungen</t>
  </si>
  <si>
    <t>33.</t>
  </si>
  <si>
    <t xml:space="preserve">     4.Forderungen gegenüber Gründer</t>
  </si>
  <si>
    <t>34.</t>
  </si>
  <si>
    <t xml:space="preserve">     5.Sonstige Forderungen</t>
  </si>
  <si>
    <t>35.</t>
  </si>
  <si>
    <t>III. WERTPAPIERE (36.-38.)</t>
  </si>
  <si>
    <t>36.</t>
  </si>
  <si>
    <t xml:space="preserve">     1.Obligationen für Wiederverkauf</t>
  </si>
  <si>
    <t>37.</t>
  </si>
  <si>
    <t xml:space="preserve">     2.Eigene Aktien, Anteile für Wiederverkauf</t>
  </si>
  <si>
    <t>38.</t>
  </si>
  <si>
    <t xml:space="preserve">     3.Sonstige Wertpapiere</t>
  </si>
  <si>
    <t>39.</t>
  </si>
  <si>
    <t>IV. GELDMITTEL (40.-41.)</t>
  </si>
  <si>
    <t>40.</t>
  </si>
  <si>
    <t xml:space="preserve">     1.Kassenbestand, Schecks</t>
  </si>
  <si>
    <t>41.</t>
  </si>
  <si>
    <t xml:space="preserve">     2.Guthaben bei Banken</t>
  </si>
  <si>
    <t>42.</t>
  </si>
  <si>
    <t>C. AKTIVE ABGRENZUNGEN</t>
  </si>
  <si>
    <t>43.</t>
  </si>
  <si>
    <t>AKTIVA INSGESAMT ( 01.+22.+42.)</t>
  </si>
  <si>
    <t xml:space="preserve">Datum: </t>
  </si>
  <si>
    <t>Leiter (Vertreter)</t>
  </si>
  <si>
    <t xml:space="preserve"> des Unternehmers</t>
  </si>
  <si>
    <t xml:space="preserve">BILANZ (Passiva) </t>
  </si>
  <si>
    <t>44.</t>
  </si>
  <si>
    <t>D. EIGENKAPITAL (45.+47.+48.+49.+50.+51.)</t>
  </si>
  <si>
    <t>45.</t>
  </si>
  <si>
    <t xml:space="preserve"> I. GEZEICHNETES KAPITAL</t>
  </si>
  <si>
    <t>46.</t>
  </si>
  <si>
    <t xml:space="preserve">    davon: a) Nominalwert der Zurückgekauf.Beteiligung.der Eigentümer</t>
  </si>
  <si>
    <t>47.</t>
  </si>
  <si>
    <t xml:space="preserve">  II. GEZEICHNETES, NICHT EINGEZAHLTES KAP.</t>
  </si>
  <si>
    <t>48.</t>
  </si>
  <si>
    <t xml:space="preserve"> III. KAPITALRÜCKLAGEN</t>
  </si>
  <si>
    <t>49.</t>
  </si>
  <si>
    <t xml:space="preserve"> IV. GEWINNRÜCKLAGEN</t>
  </si>
  <si>
    <t>50.</t>
  </si>
  <si>
    <t xml:space="preserve">  V. BEWERTUNGSRÜCKLAGE</t>
  </si>
  <si>
    <t>51.</t>
  </si>
  <si>
    <t xml:space="preserve"> VI. BILANZGEWINN</t>
  </si>
  <si>
    <t>52.</t>
  </si>
  <si>
    <t>E. RÜCKSTELLUNGEN (53.-55.)</t>
  </si>
  <si>
    <t>53.</t>
  </si>
  <si>
    <t xml:space="preserve">       1.Rückstellungen für voraussehb. Verluste</t>
  </si>
  <si>
    <t>54.</t>
  </si>
  <si>
    <t xml:space="preserve">       2.Rückstellungen f. voraussehb. Verb.</t>
  </si>
  <si>
    <t>55.</t>
  </si>
  <si>
    <t xml:space="preserve">       3.Sonstige Rückstellungen</t>
  </si>
  <si>
    <t>56.</t>
  </si>
  <si>
    <t>F. VERBINDLICHKEITEN ( 57.+64.)</t>
  </si>
  <si>
    <t>57.</t>
  </si>
  <si>
    <t xml:space="preserve">  I.  LANGFRISTIGE VERBINDL. (58.-63.)</t>
  </si>
  <si>
    <t>58.</t>
  </si>
  <si>
    <t xml:space="preserve">      1.Investitionskredite</t>
  </si>
  <si>
    <t>59.</t>
  </si>
  <si>
    <t xml:space="preserve">      2.Sonstige Langfristige Kredite</t>
  </si>
  <si>
    <t>60.</t>
  </si>
  <si>
    <t xml:space="preserve">      3.Langfristige Anleihen</t>
  </si>
  <si>
    <t>61.</t>
  </si>
  <si>
    <t xml:space="preserve">      4.Verbindlichkeiten aus Obligationen</t>
  </si>
  <si>
    <t>62.</t>
  </si>
  <si>
    <t xml:space="preserve">      5.Verbindlichkeiten gegenüber Gründer</t>
  </si>
  <si>
    <t>63.</t>
  </si>
  <si>
    <t xml:space="preserve">      6.Sonstige langfristige Verbindlichkeiten</t>
  </si>
  <si>
    <t>64.</t>
  </si>
  <si>
    <t xml:space="preserve"> II. KURZFRISTIGE VERB. (65.-70.)</t>
  </si>
  <si>
    <t>65.</t>
  </si>
  <si>
    <t xml:space="preserve">      1.Anzahlungen von Käufern</t>
  </si>
  <si>
    <t>66.</t>
  </si>
  <si>
    <t xml:space="preserve">      2.Verb. aus Lieferungen u. Leistungen</t>
  </si>
  <si>
    <t>67.</t>
  </si>
  <si>
    <t xml:space="preserve">      3.Wechselschulden</t>
  </si>
  <si>
    <t>68.</t>
  </si>
  <si>
    <t xml:space="preserve">      4.Kurzfristige Kredite</t>
  </si>
  <si>
    <t>69.</t>
  </si>
  <si>
    <t xml:space="preserve">      5.Kurzfristige Anleihen</t>
  </si>
  <si>
    <t>70.</t>
  </si>
  <si>
    <t xml:space="preserve">      6.Sonstige kurzfristige Verbindlichkeiten</t>
  </si>
  <si>
    <t>71.</t>
  </si>
  <si>
    <t>G. PASSIVE ABGRENZUNGEN</t>
  </si>
  <si>
    <t>72.</t>
  </si>
  <si>
    <t>PASSIVA INSGESAMT (44.+52.+56.+71.)</t>
  </si>
  <si>
    <t>"A" Ergebnisrechnung mit Gesamtkostenverfahren</t>
  </si>
  <si>
    <t xml:space="preserve">   Umsatzerlöse Inland</t>
  </si>
  <si>
    <t xml:space="preserve">   Umsatzerlöse Export</t>
  </si>
  <si>
    <t>Netto Umsatzerlöse (01.+02.)</t>
  </si>
  <si>
    <t>II.</t>
  </si>
  <si>
    <t>Sonstige Erträge</t>
  </si>
  <si>
    <t xml:space="preserve">   Aktivierte eigene Mittel</t>
  </si>
  <si>
    <t xml:space="preserve">   Bestandveänderung von Eigenprodukten</t>
  </si>
  <si>
    <t>Aktivierte Eigenleistungen (03. +- 04.)</t>
  </si>
  <si>
    <t xml:space="preserve">   Materialaufwand</t>
  </si>
  <si>
    <t xml:space="preserve">   Leistungen vom materiellen Charakter</t>
  </si>
  <si>
    <t xml:space="preserve">   Wareneinsatz</t>
  </si>
  <si>
    <t xml:space="preserve">   Leistungen der Subunternehmern</t>
  </si>
  <si>
    <t>IV.</t>
  </si>
  <si>
    <t>Materielle Aufwendungen  (05.+06.+07.+08.)</t>
  </si>
  <si>
    <t xml:space="preserve">   Löhne</t>
  </si>
  <si>
    <t xml:space="preserve">   Sonstige Personalkosten</t>
  </si>
  <si>
    <t xml:space="preserve">   Soziallast</t>
  </si>
  <si>
    <t>Personalaufwendungen (09.+10.+11.)</t>
  </si>
  <si>
    <t>Abschreibung</t>
  </si>
  <si>
    <t>Sonstige Kosten</t>
  </si>
  <si>
    <t>Sonstige Aufwendungen</t>
  </si>
  <si>
    <t>Betriebserfolg (I.+II.+-III.-IV.-V.-VI.-VII.-VIII.)</t>
  </si>
  <si>
    <t xml:space="preserve">   Zinserträge</t>
  </si>
  <si>
    <t xml:space="preserve">   Erträge aus Beteiligungen</t>
  </si>
  <si>
    <t xml:space="preserve">   Sonstige finanzielle Erträge</t>
  </si>
  <si>
    <t>Erträge aus finanziellen Transaktionen (12.+13.+14.)</t>
  </si>
  <si>
    <t xml:space="preserve">   Zinsen und ähnliche Aufwendungen</t>
  </si>
  <si>
    <t xml:space="preserve">   Abschreibungen auf Finanzanlagen</t>
  </si>
  <si>
    <t xml:space="preserve">   Sonstige Aufwendungen auf finanzielle Transaktionen</t>
  </si>
  <si>
    <t>X.</t>
  </si>
  <si>
    <t>Aufwendungen auf finanziellen Transaktionen (15.+16.+17.)</t>
  </si>
  <si>
    <t>Finanzerfolg (IX.-X.)</t>
  </si>
  <si>
    <t>C.</t>
  </si>
  <si>
    <t>Ergebnis der gewöhnlichen Geschäftstätigkeit (+-A.+-B.)</t>
  </si>
  <si>
    <t>XI.</t>
  </si>
  <si>
    <t>Außerordentliche Erträge</t>
  </si>
  <si>
    <t>XII.</t>
  </si>
  <si>
    <t>Außerordentliche Aufwendungen</t>
  </si>
  <si>
    <t>D.</t>
  </si>
  <si>
    <t>Außerordentliches Ergebnis (XI.-XII.)</t>
  </si>
  <si>
    <t>E.</t>
  </si>
  <si>
    <t>Ergebnis vor Steuern (+-C.+-D.)</t>
  </si>
  <si>
    <t>XIII.</t>
  </si>
  <si>
    <t>Gewinnsteuer</t>
  </si>
  <si>
    <t>F.</t>
  </si>
  <si>
    <t>Ergebnis nach Steuer (+-E.-XIII.)</t>
  </si>
  <si>
    <t xml:space="preserve">   Dividend aus Gewinnrücklage</t>
  </si>
  <si>
    <t xml:space="preserve">   Ausgezahlte, o. beschlossene Dividenden</t>
  </si>
  <si>
    <t>G.</t>
  </si>
  <si>
    <t>BILANZERGEBNIS (+-F.+18.-19.)</t>
  </si>
  <si>
    <t xml:space="preserve">"B"  </t>
  </si>
  <si>
    <t>(Mit Umsatzkosten- Verfahren)</t>
  </si>
  <si>
    <t xml:space="preserve">   Netto Umsatzerlöse - Inland</t>
  </si>
  <si>
    <t xml:space="preserve">   Netto Umsatzerlöse - Export</t>
  </si>
  <si>
    <t xml:space="preserve">   Einstandskosten der verkauften "E"-Waren</t>
  </si>
  <si>
    <t xml:space="preserve">   Einstandskosten der verkauften "H"-Waren</t>
  </si>
  <si>
    <t>Unmittelbare Kosten des Verkaufs (03.+04.)</t>
  </si>
  <si>
    <t xml:space="preserve">   Vertriebskosten</t>
  </si>
  <si>
    <t xml:space="preserve">   Verwaltungskosten</t>
  </si>
  <si>
    <t xml:space="preserve">   Sonstige allgemeine Kosten</t>
  </si>
  <si>
    <t>Mittelbare Kosten des Verkaufs (05.+06.+07.)</t>
  </si>
  <si>
    <t>ERGEBNIS DER BETRIEBS-, ODER GESCHÄFTSTÄT. (I.+II.-III.-IV.-V.)</t>
  </si>
  <si>
    <t xml:space="preserve">   Erhaltene Zinsen und ähnliche Erträge</t>
  </si>
  <si>
    <t xml:space="preserve">   Erträge aus Dividenden und Beteiligungen</t>
  </si>
  <si>
    <t>Finanzerträge (08.+09.+10.)</t>
  </si>
  <si>
    <t xml:space="preserve">  Bezahlte Zinsen und ähnliche Auszahlungen</t>
  </si>
  <si>
    <t xml:space="preserve">   Abschreibung auf finanzielle Investitionen</t>
  </si>
  <si>
    <t xml:space="preserve">   Sonstige finanzielle Aufwendungen</t>
  </si>
  <si>
    <t>Finanzielle aufwendungen (11.+12.+13.)</t>
  </si>
  <si>
    <t>FINANZERGEBNIS (VI.-VII.)</t>
  </si>
  <si>
    <t>ERGEBNIS DER GEWÖHNLICH. GESCHÄFTSTÄTIGKEIT (±A.±B.)</t>
  </si>
  <si>
    <t>AUßERORDENTLICHES ERGEBNIS (VIII.-IX.)</t>
  </si>
  <si>
    <t>ERGEBNIS VOR STEUREN (±C.±D.)</t>
  </si>
  <si>
    <t>Körperschaftssteuer</t>
  </si>
  <si>
    <t>VERSTEUERTES ERGEBNIS (+-E.-X.)</t>
  </si>
  <si>
    <t xml:space="preserve">   Zur Dividenden und Beteiligungen in Anspruch genommene Gewinnrücklage</t>
  </si>
  <si>
    <t xml:space="preserve">   Bezahlte Dividenden und Beteiligungen</t>
  </si>
  <si>
    <t xml:space="preserve">   BILANZERGEBNIS (±F.+14.-15.)</t>
  </si>
  <si>
    <t>Statistical Code</t>
  </si>
  <si>
    <t>Registration Number</t>
  </si>
  <si>
    <t>Assets</t>
  </si>
  <si>
    <t>thousand Ft</t>
  </si>
  <si>
    <t>Item</t>
  </si>
  <si>
    <t>Previous Year</t>
  </si>
  <si>
    <t>Self-revision</t>
  </si>
  <si>
    <t>Target Year</t>
  </si>
  <si>
    <t>A. Fixed assets (02.+09.+16.)</t>
  </si>
  <si>
    <t xml:space="preserve">    I. INTANGIBLE ASSETS  (03.-08.)</t>
  </si>
  <si>
    <t xml:space="preserve">       1.Rights representing money or monies worth</t>
  </si>
  <si>
    <t xml:space="preserve">      2.Goodwill</t>
  </si>
  <si>
    <t xml:space="preserve">      3.Intellectual property</t>
  </si>
  <si>
    <t xml:space="preserve">      4.Capitalized value of research and development</t>
  </si>
  <si>
    <t xml:space="preserve">      5.Capitalized value of original contribution/restructuring</t>
  </si>
  <si>
    <t xml:space="preserve">      6.Value adjustment of intangible assets</t>
  </si>
  <si>
    <t xml:space="preserve"> II. TANGIBLE ASSETS  (10.-15. )</t>
  </si>
  <si>
    <t xml:space="preserve">      1.Real property</t>
  </si>
  <si>
    <t xml:space="preserve">      2.Technical equipment, machinery, vehicles</t>
  </si>
  <si>
    <t xml:space="preserve">      3.Other equipment and fittings</t>
  </si>
  <si>
    <t xml:space="preserve">      4.Investments</t>
  </si>
  <si>
    <t xml:space="preserve">      5.Advance payments made towards investments</t>
  </si>
  <si>
    <t xml:space="preserve">      6.Value adjustment of tangible assets</t>
  </si>
  <si>
    <t>III. FINANCIAL INVESTMENTS  (17.-21.)</t>
  </si>
  <si>
    <t xml:space="preserve">      1.Shares</t>
  </si>
  <si>
    <t xml:space="preserve">      2.Securities</t>
  </si>
  <si>
    <t xml:space="preserve">      3.Loans</t>
  </si>
  <si>
    <t xml:space="preserve">      4.Long term bank deposits</t>
  </si>
  <si>
    <t xml:space="preserve">      5.Value adjustment of financial investments</t>
  </si>
  <si>
    <t>B. Current assets  (23.+30.+35.+39.)</t>
  </si>
  <si>
    <t xml:space="preserve">    I. INVENTORIES  (24.-29.)</t>
  </si>
  <si>
    <t xml:space="preserve">      1.Raw materials</t>
  </si>
  <si>
    <t xml:space="preserve">      2.Goods</t>
  </si>
  <si>
    <t xml:space="preserve">      3.Advence payments made towards inventories</t>
  </si>
  <si>
    <t xml:space="preserve">      4.Livestock</t>
  </si>
  <si>
    <t xml:space="preserve">      5.Work in progress</t>
  </si>
  <si>
    <t xml:space="preserve">      6.Finished products</t>
  </si>
  <si>
    <t xml:space="preserve"> II. RECEIVABLES (31.-34.)</t>
  </si>
  <si>
    <t xml:space="preserve">      1.Accounts Receivable from supply of goods and services (purchasers)</t>
  </si>
  <si>
    <t xml:space="preserve">      2.Draft receivables</t>
  </si>
  <si>
    <t xml:space="preserve">      4.Claims against founding members</t>
  </si>
  <si>
    <t xml:space="preserve">      5.Other receivables</t>
  </si>
  <si>
    <t>III. SECURITIES  (36.-38. )</t>
  </si>
  <si>
    <t xml:space="preserve">      1.Bonds bought for sale</t>
  </si>
  <si>
    <t xml:space="preserve">      2.Own shares, share quotas, shares bought for sale</t>
  </si>
  <si>
    <t xml:space="preserve">      3.Other securities</t>
  </si>
  <si>
    <t xml:space="preserve"> IV. LIQUID ASSETS  (40.-41.)</t>
  </si>
  <si>
    <t xml:space="preserve">      1.Cash, cheques</t>
  </si>
  <si>
    <t xml:space="preserve">      2.Bank deposits</t>
  </si>
  <si>
    <t>C. Pre-paid expenses</t>
  </si>
  <si>
    <t>ASSETS TOTAL (01.+22.+42.)</t>
  </si>
  <si>
    <t>Liabilities</t>
  </si>
  <si>
    <t>D. OWN EQUITY (45+47.+48.+49.+50.+51.)</t>
  </si>
  <si>
    <t xml:space="preserve">   I. ISSUED CAPITAL</t>
  </si>
  <si>
    <t xml:space="preserve">      from these: a) nominal value of owners' shares bought back</t>
  </si>
  <si>
    <t xml:space="preserve">   II. UNPAID ISSUED CAPITAL   (-)</t>
  </si>
  <si>
    <t xml:space="preserve">  III. CAPITAL RESERVE</t>
  </si>
  <si>
    <t xml:space="preserve"> IV.  ACCUMULATED PROFIT RESERVE</t>
  </si>
  <si>
    <t xml:space="preserve">  V. VALUATION RESERVE</t>
  </si>
  <si>
    <t xml:space="preserve"> VI. BALANCE SHEET PROFIT FIGURE</t>
  </si>
  <si>
    <t xml:space="preserve"> E. Provisions (53.-55. )</t>
  </si>
  <si>
    <t xml:space="preserve">       1. Provision for expected losses</t>
  </si>
  <si>
    <t xml:space="preserve">       2. Provision for expected obligations</t>
  </si>
  <si>
    <t xml:space="preserve">       3. Other provisions</t>
  </si>
  <si>
    <t xml:space="preserve"> F. Liabilities (57.+64. )</t>
  </si>
  <si>
    <t xml:space="preserve">    I. LONG TERM LIABILITIES  (58.-63.)</t>
  </si>
  <si>
    <t xml:space="preserve">       1. Investment and development credits</t>
  </si>
  <si>
    <t xml:space="preserve">       2.Other long term credits</t>
  </si>
  <si>
    <t xml:space="preserve">       3.Long term loans</t>
  </si>
  <si>
    <t xml:space="preserve">       4.Debts on the issue of bonds</t>
  </si>
  <si>
    <t xml:space="preserve">       5.Obligations to founders </t>
  </si>
  <si>
    <t xml:space="preserve">       6.Other long term liabilities</t>
  </si>
  <si>
    <t xml:space="preserve"> II. SHORT-TERM LIABILITIES  (65.-70. )</t>
  </si>
  <si>
    <t xml:space="preserve">       1. Advance payments received from purchasers</t>
  </si>
  <si>
    <t xml:space="preserve">       2.Creditors (from purchse of goods and services from suppliers)</t>
  </si>
  <si>
    <t xml:space="preserve">       3.Overdraft debts</t>
  </si>
  <si>
    <t xml:space="preserve">       4.Short term credits</t>
  </si>
  <si>
    <t xml:space="preserve">       5.Short term loans</t>
  </si>
  <si>
    <t xml:space="preserve">       6.Other short term liabilities</t>
  </si>
  <si>
    <t>G. Accrued expenses</t>
  </si>
  <si>
    <t>LIABILITIES (44.+52.+56.+71.)</t>
  </si>
  <si>
    <t>Date:</t>
  </si>
  <si>
    <t>GÖDÖLLŐ, 21.07.2008.</t>
  </si>
  <si>
    <t xml:space="preserve">Director (representative) </t>
  </si>
  <si>
    <t>of company</t>
  </si>
  <si>
    <t xml:space="preserve">"A" </t>
  </si>
  <si>
    <t>( by total costs method )</t>
  </si>
  <si>
    <t xml:space="preserve">   Net domestic sales revenues</t>
  </si>
  <si>
    <t xml:space="preserve">   Net export sales revenues</t>
  </si>
  <si>
    <t>Net Sales Revenues  (01.+02.)</t>
  </si>
  <si>
    <t>Other Revenues</t>
  </si>
  <si>
    <t xml:space="preserve">   Capitalised value of self-manufactured assets</t>
  </si>
  <si>
    <t xml:space="preserve">   Change is self-manufactured inventories</t>
  </si>
  <si>
    <t>Capitalised Value of Own Performance  (03.±04.)</t>
  </si>
  <si>
    <t xml:space="preserve">   Raw material costs</t>
  </si>
  <si>
    <t xml:space="preserve">   Value of material-type services used</t>
  </si>
  <si>
    <t xml:space="preserve">  Cost price of goods sold</t>
  </si>
  <si>
    <t xml:space="preserve">   Value of subcontractors' works</t>
  </si>
  <si>
    <t>Material-type Expenditures  (05.+06.+07.+08.)</t>
  </si>
  <si>
    <t xml:space="preserve">   Wages and salaries</t>
  </si>
  <si>
    <t xml:space="preserve">   Other payments to personnel</t>
  </si>
  <si>
    <t xml:space="preserve">   Social insurance contribution</t>
  </si>
  <si>
    <t>Payments to Personnel  (09.+10.+11.)</t>
  </si>
  <si>
    <t>Depreciation Charge</t>
  </si>
  <si>
    <t>Other Expenditures</t>
  </si>
  <si>
    <t>TRADING PROFIT  (I.+II.±III.-IV.-V.-VI.-VII.-VIII.)</t>
  </si>
  <si>
    <t xml:space="preserve">   Interest received and interestrelated revenues</t>
  </si>
  <si>
    <t xml:space="preserve">   Dividend and profit-sharing received</t>
  </si>
  <si>
    <t xml:space="preserve">   Other revenues from financial transactions</t>
  </si>
  <si>
    <t>Revenues from Financial Transactions  (12.+13.+14.)</t>
  </si>
  <si>
    <t xml:space="preserve">   Paid interests and interestrelated payments</t>
  </si>
  <si>
    <t xml:space="preserve">   Write-off financial investments</t>
  </si>
  <si>
    <t xml:space="preserve">   Other expenditures on financial transactions</t>
  </si>
  <si>
    <t>Financial Transaction Expenditures  (15.+16.+17.)</t>
  </si>
  <si>
    <t>FINANCIAL PROFIT  (IX.-X.)</t>
  </si>
  <si>
    <t>PRE-tax Profit before Extraordinary Gain or Loss  (±A.±B.)</t>
  </si>
  <si>
    <t>Extraordinary revenues</t>
  </si>
  <si>
    <t>Extraordinary expenditures</t>
  </si>
  <si>
    <t>Extraordinary Profit Figure  (XI.-XII.)</t>
  </si>
  <si>
    <t>PRE-TAX  PROFIT  (±C.+-D.)</t>
  </si>
  <si>
    <t>Tax Liability</t>
  </si>
  <si>
    <t>After-tax Profit (±E.-XIII.)</t>
  </si>
  <si>
    <t xml:space="preserve">   Use of accumulated profit reserve for dividends and profit-sharing</t>
  </si>
  <si>
    <t xml:space="preserve">   Dividend and profit-sharing paid (approved)</t>
  </si>
  <si>
    <t>BALANCE SHEET NET PROFIT FIGURE  (±F.+18.-19.)</t>
  </si>
  <si>
    <t>A VAGYONI HELYZET ÉS A TŐKESZERKEZET MUTATÓI</t>
  </si>
  <si>
    <t>MUTATÓ MEGNEVEZÉS</t>
  </si>
  <si>
    <t>MUTATÓ SZÁMÍTÁSA</t>
  </si>
  <si>
    <t>MÉRLEG HIVATKOZÁS</t>
  </si>
  <si>
    <t>ELŐZŐ ÉV</t>
  </si>
  <si>
    <t>TÁRGY ÉV</t>
  </si>
  <si>
    <t xml:space="preserve">Befektetett eszközök </t>
  </si>
  <si>
    <t>Saját tőke</t>
  </si>
  <si>
    <t>fedezettsége</t>
  </si>
  <si>
    <t>Befektetett eszközök</t>
  </si>
  <si>
    <t>A</t>
  </si>
  <si>
    <t>Tárgyi eszközök fedezettsége</t>
  </si>
  <si>
    <t>Tárgyi eszközök</t>
  </si>
  <si>
    <t>AII</t>
  </si>
  <si>
    <t>Befektetett eszközök aránya</t>
  </si>
  <si>
    <t>Befektetett eszköz</t>
  </si>
  <si>
    <t>Összes eszköz</t>
  </si>
  <si>
    <t>A+B+C</t>
  </si>
  <si>
    <t>Saját tőke aránya I.</t>
  </si>
  <si>
    <t>Összes forrás</t>
  </si>
  <si>
    <t>D+E+F+G</t>
  </si>
  <si>
    <t>Tőkeszerkeszeti mutató I.</t>
  </si>
  <si>
    <t>Kötelezettségek</t>
  </si>
  <si>
    <t>F</t>
  </si>
  <si>
    <t>Tőkeszerkezeti mutató II.</t>
  </si>
  <si>
    <t>Rövid lejáratú köt.</t>
  </si>
  <si>
    <t>FII</t>
  </si>
  <si>
    <t>A PÉNZÜGYI HELYZET RÖVIDTÁVÚ MUTATÓI</t>
  </si>
  <si>
    <t>MUTATÓ
MEGNEVEZÉS</t>
  </si>
  <si>
    <t>MUTATÓ
SZÁMÍTÁSA</t>
  </si>
  <si>
    <t>MÉRLEG
HIVATKOZÁS</t>
  </si>
  <si>
    <t>ELŐZŐ
ÉV</t>
  </si>
  <si>
    <t>TÁRGY
ÉV</t>
  </si>
  <si>
    <t>Likviditási mutató</t>
  </si>
  <si>
    <t>Forgóeszközök</t>
  </si>
  <si>
    <t>B</t>
  </si>
  <si>
    <t>Rövid távú likviditás I.</t>
  </si>
  <si>
    <t>Rövid távú likviditás II.</t>
  </si>
  <si>
    <t>Forgóeszk-követ.</t>
  </si>
  <si>
    <t>B-BII.</t>
  </si>
  <si>
    <t>FII.</t>
  </si>
  <si>
    <t>Rövid távú likviditás III.</t>
  </si>
  <si>
    <t>Pénzeszközök + ért.pap.</t>
  </si>
  <si>
    <t>BIV.+BIII.</t>
  </si>
  <si>
    <t xml:space="preserve">Kintlevőségek átlagos </t>
  </si>
  <si>
    <t>Átlagos vevőáll.</t>
  </si>
  <si>
    <t>(BII.1.c+BII.1.d)*(365/2/)</t>
  </si>
  <si>
    <t>időtartama, nap</t>
  </si>
  <si>
    <t>Árbevétel</t>
  </si>
  <si>
    <t>Er. I.</t>
  </si>
  <si>
    <t xml:space="preserve">Szállítói kötelezettségek </t>
  </si>
  <si>
    <t>Átlagos száll.áll.</t>
  </si>
  <si>
    <t>(FII.2.c+FII.2.d)*(365/2/)</t>
  </si>
  <si>
    <t xml:space="preserve">átlagos időtartama, nap </t>
  </si>
  <si>
    <t>Anyagjellegű ráford.</t>
  </si>
  <si>
    <t>Er. IV.</t>
  </si>
  <si>
    <t>Vevők és szállítók aránya</t>
  </si>
  <si>
    <t>Vevők</t>
  </si>
  <si>
    <t>B II. 1.</t>
  </si>
  <si>
    <t>Szállítók</t>
  </si>
  <si>
    <t>F II. 2.</t>
  </si>
  <si>
    <t>A készletek fordulatszáma</t>
  </si>
  <si>
    <t>Nettó árbevétel</t>
  </si>
  <si>
    <t>B. I.c.+B.I.d.</t>
  </si>
  <si>
    <t>Átlagos készletek</t>
  </si>
  <si>
    <t>AZ EREDMÉNY ÉS A JÖVEDELMEZŐSÉG ALAKULÁSA</t>
  </si>
  <si>
    <t>adatok eFt-ban</t>
  </si>
  <si>
    <t>AZ EREDMÉNY FŐBB ÖSSZETEVŐI</t>
  </si>
  <si>
    <t>Üzemi tevékenység eredménye</t>
  </si>
  <si>
    <t>Pénzügyi műveletek eredménye</t>
  </si>
  <si>
    <t>Adózás előtti eredmény összesen</t>
  </si>
  <si>
    <t>Adózott eredmény</t>
  </si>
  <si>
    <t>Árbevétel arányos üzemi eredmény</t>
  </si>
  <si>
    <t>Üzemi eredmény</t>
  </si>
  <si>
    <t>Er. A</t>
  </si>
  <si>
    <t>Tőkearányos eredmény</t>
  </si>
  <si>
    <t>Eszközhatékonyság</t>
  </si>
  <si>
    <t>A KÖLTSÉGSZERKEZET  ALAKULÁSA ("A")</t>
  </si>
  <si>
    <t>Megnevezés</t>
  </si>
  <si>
    <t>ezer Ft</t>
  </si>
  <si>
    <t>%</t>
  </si>
  <si>
    <t>Saját előállítású eszközök aktivált értéke</t>
  </si>
  <si>
    <t>Saját termelésű készletek állományváltozása</t>
  </si>
  <si>
    <t>Bruttó árbevétel (termelési érték)</t>
  </si>
  <si>
    <t>Egyéb bevétel</t>
  </si>
  <si>
    <t>Összes árbevétel</t>
  </si>
  <si>
    <t>Anyagköltség</t>
  </si>
  <si>
    <t>Anyagjellegű szolgáltatások</t>
  </si>
  <si>
    <t>Eladott áruk beszerzési értéke</t>
  </si>
  <si>
    <t>Alvállalkozói teljesítmények</t>
  </si>
  <si>
    <t>Anyagjellegű ráfordítások összesen</t>
  </si>
  <si>
    <t>Bérköltség</t>
  </si>
  <si>
    <t>Személyi jellegű egyéb kifizetések</t>
  </si>
  <si>
    <t>Társadalombiztosítási járulék</t>
  </si>
  <si>
    <t>Személyi jellegű ráfordítások összesen</t>
  </si>
  <si>
    <t>Összes költség és ráfordítás</t>
  </si>
  <si>
    <t>Üzemi (üzleti) tevékenység eredménye</t>
  </si>
  <si>
    <t>KENNZAHLEN DER VERMÖGENSLAGE UND DER KAPITALSTRUKTUR</t>
  </si>
  <si>
    <t>BEZEICHNUNG</t>
  </si>
  <si>
    <t>BERECHNUNG</t>
  </si>
  <si>
    <t>BILANZ POSTEN</t>
  </si>
  <si>
    <t>VORJAHR</t>
  </si>
  <si>
    <t>BEZUGSJAHR</t>
  </si>
  <si>
    <t xml:space="preserve">Deckung </t>
  </si>
  <si>
    <t>Eigenkapital</t>
  </si>
  <si>
    <t>des Anlagevermögens</t>
  </si>
  <si>
    <t>Anlagevermögen</t>
  </si>
  <si>
    <t>Deckung der Sachanlagen</t>
  </si>
  <si>
    <t>Sachanlagen</t>
  </si>
  <si>
    <t>Anteil der Sachanlagen</t>
  </si>
  <si>
    <t>Aktiva</t>
  </si>
  <si>
    <t>Anteil des Eigenkapitals</t>
  </si>
  <si>
    <t>Passiva</t>
  </si>
  <si>
    <t>Kapitalstruktur I.</t>
  </si>
  <si>
    <t>Verbindlichkeiten</t>
  </si>
  <si>
    <t>Kapitalstruktur II.</t>
  </si>
  <si>
    <t>Kurzfr. Verbind.</t>
  </si>
  <si>
    <t>KENNZAHLEN DER FINANZLAGE</t>
  </si>
  <si>
    <t>Liquidität I.</t>
  </si>
  <si>
    <t>Umlaufvermögen</t>
  </si>
  <si>
    <t>Liquidität II.</t>
  </si>
  <si>
    <t>Kurzfr. Verbindlichk.</t>
  </si>
  <si>
    <t>Liquidität III.</t>
  </si>
  <si>
    <t>Umlaufverm.-Ford.</t>
  </si>
  <si>
    <t>Liquidität IV.</t>
  </si>
  <si>
    <t>Geldmittel + Wertpap.</t>
  </si>
  <si>
    <t>Zeitdauer d. Ausstände, Tag</t>
  </si>
  <si>
    <t>Durchschn. Forderungen</t>
  </si>
  <si>
    <t>Erlös</t>
  </si>
  <si>
    <t>Zeitdauer d.</t>
  </si>
  <si>
    <t>Durchschn. Lief. Bestand.</t>
  </si>
  <si>
    <t>Verbindlichkeiten, Tag</t>
  </si>
  <si>
    <t>Materialaufwend</t>
  </si>
  <si>
    <t xml:space="preserve">Verhältnis von Ford. </t>
  </si>
  <si>
    <t>Forderungen</t>
  </si>
  <si>
    <t>und Verbindlichkeiten</t>
  </si>
  <si>
    <t>Umdrehung der Vorräte</t>
  </si>
  <si>
    <t>Umsatzerlöse</t>
  </si>
  <si>
    <t>Durchschn. Bestände</t>
  </si>
  <si>
    <t>Ergebnis und Ertragslage</t>
  </si>
  <si>
    <t>Betriebsergebnis</t>
  </si>
  <si>
    <t>Finanzergebnis</t>
  </si>
  <si>
    <t>Auserordentliches Ergebnis</t>
  </si>
  <si>
    <t>Ergebnis vor Steuern</t>
  </si>
  <si>
    <t>Versteuertes Ergebnis</t>
  </si>
  <si>
    <t>Bilanzergebnis</t>
  </si>
  <si>
    <t>Umsatzertrag</t>
  </si>
  <si>
    <t>Kapitalertrag</t>
  </si>
  <si>
    <t>Ertrag der gesamten Mittel</t>
  </si>
  <si>
    <t>KOSTENSTRUKTUR ("A")</t>
  </si>
  <si>
    <t>Netto Umsatzerlöse</t>
  </si>
  <si>
    <t>Aktivierte eigene Mittel</t>
  </si>
  <si>
    <t>Bestandsveränderung von Eigenprodukten</t>
  </si>
  <si>
    <t>Brutto Umsatz (Produktionswert)</t>
  </si>
  <si>
    <t>Sonstige Einnahmen</t>
  </si>
  <si>
    <t>Umsatz insgesamt</t>
  </si>
  <si>
    <t>Materialkosten</t>
  </si>
  <si>
    <t>Leistungen mit materiellem Charakter</t>
  </si>
  <si>
    <t>Wareneinsatz</t>
  </si>
  <si>
    <t>Subunternehmen</t>
  </si>
  <si>
    <t>Materielle Aufwendungen</t>
  </si>
  <si>
    <t>Lohnkosten</t>
  </si>
  <si>
    <t>Sonstige Personalkosten</t>
  </si>
  <si>
    <t>Soziallast</t>
  </si>
  <si>
    <t>Personelle Aufwendungen insgesamt</t>
  </si>
  <si>
    <t>Abschreibungen</t>
  </si>
  <si>
    <t>Sonstige Kosten und Aufwendungen</t>
  </si>
  <si>
    <t>ASSETS AND CAPITAL STRUCTURE</t>
  </si>
  <si>
    <t>ITEM</t>
  </si>
  <si>
    <t>CALCULATION</t>
  </si>
  <si>
    <t>BALANCE SHEET REF.</t>
  </si>
  <si>
    <t>PREVIOUS YEAR</t>
  </si>
  <si>
    <t>TARGET YEAR</t>
  </si>
  <si>
    <t>Coverage on fixed assets</t>
  </si>
  <si>
    <t>Issued capital</t>
  </si>
  <si>
    <t>Fixed assets</t>
  </si>
  <si>
    <t>Coverage on tangible assets</t>
  </si>
  <si>
    <t>Tangible assets</t>
  </si>
  <si>
    <t>Fixed assets ratio</t>
  </si>
  <si>
    <t>Assets total</t>
  </si>
  <si>
    <t>Equity ratio I.</t>
  </si>
  <si>
    <t>Liabilities total</t>
  </si>
  <si>
    <t>Capital structure ratio I.</t>
  </si>
  <si>
    <t>Capital structure ratio II.</t>
  </si>
  <si>
    <t>Short-term liabilities</t>
  </si>
  <si>
    <t>SHORT TERM FIGURES ON FINANCIAL SITUATION</t>
  </si>
  <si>
    <t>Liquidity ratio</t>
  </si>
  <si>
    <t>Current assets</t>
  </si>
  <si>
    <t>Current ratio I.</t>
  </si>
  <si>
    <t>Current ratio II.</t>
  </si>
  <si>
    <t>Current assets - accounts receivable</t>
  </si>
  <si>
    <t>Current ratio III.</t>
  </si>
  <si>
    <t>Liquid assets + securities</t>
  </si>
  <si>
    <t xml:space="preserve">Accounts receivable </t>
  </si>
  <si>
    <t>Average Buyers</t>
  </si>
  <si>
    <t>average duration, day</t>
  </si>
  <si>
    <t>Net Sales Revenues</t>
  </si>
  <si>
    <t xml:space="preserve">Accounts payable </t>
  </si>
  <si>
    <t>Average Suppliers</t>
  </si>
  <si>
    <t>Material-type Expenditures</t>
  </si>
  <si>
    <t>Buyers and suppliers ratio</t>
  </si>
  <si>
    <t>Buyers</t>
  </si>
  <si>
    <t>Suppliers</t>
  </si>
  <si>
    <t>Inventory turnover</t>
  </si>
  <si>
    <t>Average inventory</t>
  </si>
  <si>
    <t>PROFIT AND PROFITABILITY</t>
  </si>
  <si>
    <t>THE MAIN COMPONENTS OF PROFIT</t>
  </si>
  <si>
    <t xml:space="preserve">Trading Profit </t>
  </si>
  <si>
    <t>Financial Profit</t>
  </si>
  <si>
    <t>Extraordinary Profit</t>
  </si>
  <si>
    <t>Pre-tax Profit total</t>
  </si>
  <si>
    <t>After-tax Profit</t>
  </si>
  <si>
    <t>Balance sheet net profit figure</t>
  </si>
  <si>
    <t xml:space="preserve">Trading profit ratio </t>
  </si>
  <si>
    <t>Trading Profit</t>
  </si>
  <si>
    <t>to sales revenues</t>
  </si>
  <si>
    <t>Return on equity</t>
  </si>
  <si>
    <t>Issued Capital</t>
  </si>
  <si>
    <t>Return on total assets</t>
  </si>
  <si>
    <t>Capitalised value of self-manufactured assets</t>
  </si>
  <si>
    <t>Change is self-manufactured inventories</t>
  </si>
  <si>
    <t>Gross sales revenues (production value)</t>
  </si>
  <si>
    <t>Total sales revenues</t>
  </si>
  <si>
    <t>Raw material costs</t>
  </si>
  <si>
    <t>Value of material-type services used</t>
  </si>
  <si>
    <t>Cost of goods sold</t>
  </si>
  <si>
    <t>Value of subcontractors works</t>
  </si>
  <si>
    <t>Wages and salaries</t>
  </si>
  <si>
    <t>Other payments to personnel</t>
  </si>
  <si>
    <t>Social insurence contribution</t>
  </si>
  <si>
    <t>Payments to Personnel</t>
  </si>
  <si>
    <t>Other Costs</t>
  </si>
  <si>
    <t>Total costs and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</si>
</sst>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/"/>
    <numFmt numFmtId="165" formatCode="General\."/>
    <numFmt numFmtId="166" formatCode="00\."/>
    <numFmt numFmtId="167" formatCode="#,##0.0"/>
  </numFmts>
  <fonts count="22">
    <font>
      <sz val="10"/>
      <name val="MS Sans Serif"/>
    </font>
    <font>
      <b/>
      <sz val="11"/>
      <color rgb="FF000080"/>
      <name val="Garamond"/>
      <family val="1"/>
    </font>
    <font>
      <b/>
      <sz val="11"/>
      <color rgb="FF800000"/>
      <name val="Garamond"/>
      <family val="1"/>
    </font>
    <font>
      <sz val="10"/>
      <color rgb="FF000080"/>
      <name val="Garamond"/>
      <family val="1"/>
    </font>
    <font>
      <sz val="11"/>
      <color rgb="FF000080"/>
      <name val="Garamond"/>
      <family val="1"/>
    </font>
    <font>
      <sz val="11"/>
      <color rgb="FF800000"/>
      <name val="Garamond"/>
      <family val="1"/>
    </font>
    <font>
      <sz val="9"/>
      <color rgb="FF000080"/>
      <name val="Garamond"/>
      <family val="1"/>
    </font>
    <font>
      <b/>
      <sz val="14"/>
      <color rgb="FF000080"/>
      <name val="Garamond"/>
      <family val="1"/>
    </font>
    <font>
      <b/>
      <sz val="12"/>
      <color rgb="FF000080"/>
      <name val="Garamond"/>
      <family val="1"/>
    </font>
    <font>
      <sz val="14"/>
      <color rgb="FF000080"/>
      <name val="Garamond"/>
      <family val="1"/>
    </font>
    <font>
      <b/>
      <sz val="10"/>
      <color rgb="FF000080"/>
      <name val="Garamond"/>
      <family val="1"/>
    </font>
    <font>
      <sz val="10"/>
      <name val="MS Sans Serif"/>
      <family val="2"/>
    </font>
    <font>
      <b/>
      <sz val="10"/>
      <color rgb="FF800000"/>
      <name val="Garamond"/>
      <family val="1"/>
    </font>
    <font>
      <sz val="10"/>
      <color rgb="FF800000"/>
      <name val="Garamond"/>
      <family val="1"/>
    </font>
    <font>
      <b/>
      <sz val="10"/>
      <name val="MS Sans Serif"/>
    </font>
    <font>
      <i/>
      <sz val="10"/>
      <color rgb="FF000080"/>
      <name val="Garamond"/>
      <family val="1"/>
    </font>
    <font>
      <b/>
      <sz val="10"/>
      <name val="MS Sans Serif"/>
      <family val="2"/>
    </font>
    <font>
      <b/>
      <sz val="10"/>
      <color rgb="FFFF0000"/>
      <name val="Garamond"/>
      <family val="1"/>
    </font>
    <font>
      <b/>
      <sz val="9"/>
      <color rgb="FF000080"/>
      <name val="Garamond"/>
      <family val="1"/>
    </font>
    <font>
      <b/>
      <sz val="8"/>
      <color rgb="FF000080"/>
      <name val="Garamond"/>
      <family val="1"/>
    </font>
    <font>
      <b/>
      <u/>
      <sz val="8"/>
      <color rgb="FF000080"/>
      <name val="Garamond"/>
      <family val="1"/>
    </font>
    <font>
      <sz val="8"/>
      <color rgb="FF000080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7"/>
      </patternFill>
    </fill>
    <fill>
      <patternFill patternType="solid">
        <fgColor rgb="FFFFFFE5"/>
        <bgColor rgb="FFFFFFE0"/>
      </patternFill>
    </fill>
    <fill>
      <patternFill patternType="solid">
        <fgColor rgb="FFFFFFE0"/>
        <bgColor rgb="FFFFFFE5"/>
      </patternFill>
    </fill>
    <fill>
      <patternFill patternType="solid">
        <fgColor rgb="FFFFFFCC"/>
        <bgColor rgb="FFFFFFC0"/>
      </patternFill>
    </fill>
    <fill>
      <patternFill patternType="solid">
        <fgColor rgb="FFFFFFF7"/>
        <bgColor rgb="FFFFFFFF"/>
      </patternFill>
    </fill>
    <fill>
      <patternFill patternType="solid">
        <fgColor rgb="FFFFFFC0"/>
        <bgColor rgb="FFFFFFCC"/>
      </patternFill>
    </fill>
  </fills>
  <borders count="75">
    <border>
      <left/>
      <right/>
      <top/>
      <bottom/>
      <diagonal/>
    </border>
    <border>
      <left style="medium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8080"/>
      </left>
      <right style="thin">
        <color rgb="FF008080"/>
      </right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8080"/>
      </right>
      <top style="medium">
        <color auto="1"/>
      </top>
      <bottom style="medium">
        <color auto="1"/>
      </bottom>
      <diagonal/>
    </border>
    <border>
      <left style="thin">
        <color rgb="FF008080"/>
      </left>
      <right/>
      <top style="medium">
        <color auto="1"/>
      </top>
      <bottom style="medium">
        <color auto="1"/>
      </bottom>
      <diagonal/>
    </border>
    <border>
      <left style="thin">
        <color rgb="FF00808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8080"/>
      </left>
      <right style="thin">
        <color rgb="FF008080"/>
      </right>
      <top/>
      <bottom style="thin">
        <color rgb="FF008080"/>
      </bottom>
      <diagonal/>
    </border>
    <border>
      <left/>
      <right/>
      <top style="medium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/>
      <bottom style="thin">
        <color rgb="FF008080"/>
      </bottom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medium">
        <color rgb="FF008080"/>
      </left>
      <right/>
      <top/>
      <bottom style="medium">
        <color rgb="FF008080"/>
      </bottom>
      <diagonal/>
    </border>
    <border>
      <left style="thin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/>
      <diagonal/>
    </border>
    <border>
      <left style="medium">
        <color auto="1"/>
      </left>
      <right style="thin">
        <color rgb="FF008080"/>
      </right>
      <top style="medium">
        <color auto="1"/>
      </top>
      <bottom style="medium">
        <color auto="1"/>
      </bottom>
      <diagonal/>
    </border>
    <border>
      <left style="thin">
        <color rgb="FF008080"/>
      </left>
      <right style="thin">
        <color rgb="FF008080"/>
      </right>
      <top style="medium">
        <color auto="1"/>
      </top>
      <bottom style="medium">
        <color auto="1"/>
      </bottom>
      <diagonal/>
    </border>
    <border>
      <left style="medium">
        <color rgb="FF008080"/>
      </left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/>
      <top style="medium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medium">
        <color auto="1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/>
      <right/>
      <top style="thin">
        <color rgb="FF008080"/>
      </top>
      <bottom/>
      <diagonal/>
    </border>
    <border>
      <left style="thin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/>
      <right/>
      <top/>
      <bottom style="thin">
        <color rgb="FF008080"/>
      </bottom>
      <diagonal/>
    </border>
    <border>
      <left style="medium">
        <color rgb="FF008080"/>
      </left>
      <right/>
      <top style="thin">
        <color rgb="FF008080"/>
      </top>
      <bottom style="thin">
        <color rgb="FF0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/>
      <right/>
      <top/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 style="medium">
        <color rgb="FF008080"/>
      </top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medium">
        <color rgb="FF008080"/>
      </bottom>
      <diagonal/>
    </border>
    <border>
      <left/>
      <right/>
      <top style="thin">
        <color rgb="FF008080"/>
      </top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medium">
        <color rgb="FF008080"/>
      </bottom>
      <diagonal/>
    </border>
    <border>
      <left style="thin">
        <color rgb="FF008080"/>
      </left>
      <right style="medium">
        <color rgb="FF008080"/>
      </right>
      <top style="thin">
        <color rgb="FF008080"/>
      </top>
      <bottom style="medium">
        <color rgb="FF008080"/>
      </bottom>
      <diagonal/>
    </border>
    <border>
      <left/>
      <right style="thin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 style="thin">
        <color rgb="FF008080"/>
      </right>
      <top/>
      <bottom style="medium">
        <color rgb="FF008080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008080"/>
      </left>
      <right/>
      <top style="thin">
        <color rgb="FF008080"/>
      </top>
      <bottom style="medium">
        <color rgb="FF008080"/>
      </bottom>
      <diagonal/>
    </border>
    <border>
      <left style="medium">
        <color rgb="FF008080"/>
      </left>
      <right style="thin">
        <color rgb="FF008080"/>
      </right>
      <top style="medium">
        <color rgb="FF008080"/>
      </top>
      <bottom/>
      <diagonal/>
    </border>
    <border>
      <left style="medium">
        <color rgb="FF008080"/>
      </left>
      <right style="thin">
        <color rgb="FF008080"/>
      </right>
      <top style="thin">
        <color rgb="FF008080"/>
      </top>
      <bottom/>
      <diagonal/>
    </border>
    <border>
      <left style="medium">
        <color rgb="FF008080"/>
      </left>
      <right/>
      <top/>
      <bottom/>
      <diagonal/>
    </border>
    <border>
      <left style="thin">
        <color rgb="FF008080"/>
      </left>
      <right/>
      <top style="medium">
        <color rgb="FF008080"/>
      </top>
      <bottom/>
      <diagonal/>
    </border>
    <border>
      <left/>
      <right style="thin">
        <color rgb="FF008080"/>
      </right>
      <top style="medium">
        <color rgb="FF008080"/>
      </top>
      <bottom/>
      <diagonal/>
    </border>
    <border>
      <left style="thin">
        <color rgb="FF008080"/>
      </left>
      <right style="thin">
        <color rgb="FF008080"/>
      </right>
      <top style="medium">
        <color rgb="FF008080"/>
      </top>
      <bottom/>
      <diagonal/>
    </border>
    <border>
      <left style="thin">
        <color rgb="FF008080"/>
      </left>
      <right style="medium">
        <color rgb="FF008080"/>
      </right>
      <top style="medium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 style="thin">
        <color rgb="FF008080"/>
      </right>
      <top/>
      <bottom/>
      <diagonal/>
    </border>
    <border>
      <left style="thin">
        <color rgb="FF008080"/>
      </left>
      <right style="medium">
        <color rgb="FF008080"/>
      </right>
      <top/>
      <bottom/>
      <diagonal/>
    </border>
    <border>
      <left style="thin">
        <color rgb="FF008080"/>
      </left>
      <right/>
      <top/>
      <bottom style="medium">
        <color rgb="FF008080"/>
      </bottom>
      <diagonal/>
    </border>
    <border>
      <left/>
      <right style="thin">
        <color rgb="FF008080"/>
      </right>
      <top/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/>
      <bottom style="medium">
        <color rgb="FF008080"/>
      </bottom>
      <diagonal/>
    </border>
    <border>
      <left style="thin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medium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/>
      <top style="medium">
        <color rgb="FF008080"/>
      </top>
      <bottom/>
      <diagonal/>
    </border>
    <border>
      <left style="medium">
        <color rgb="FF008080"/>
      </left>
      <right style="thin">
        <color rgb="FF008080"/>
      </right>
      <top/>
      <bottom/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 style="medium">
        <color rgb="FF008080"/>
      </left>
      <right style="medium">
        <color rgb="FF008080"/>
      </right>
      <top style="medium">
        <color rgb="FF008080"/>
      </top>
      <bottom/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/>
      <right style="medium">
        <color rgb="FF008080"/>
      </right>
      <top style="thin">
        <color rgb="FF008080"/>
      </top>
      <bottom style="medium">
        <color rgb="FF008080"/>
      </bottom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/>
      <top style="medium">
        <color rgb="FF008080"/>
      </top>
      <bottom style="thin">
        <color rgb="FF008080"/>
      </bottom>
      <diagonal/>
    </border>
    <border>
      <left/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8080"/>
      </left>
      <right/>
      <top style="thin">
        <color rgb="FF008080"/>
      </top>
      <bottom/>
      <diagonal/>
    </border>
    <border>
      <left style="thin">
        <color rgb="FF008080"/>
      </left>
      <right style="medium">
        <color rgb="FF008080"/>
      </right>
      <top style="thin">
        <color rgb="FF008080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3" fillId="0" borderId="42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center"/>
    </xf>
    <xf numFmtId="0" fontId="4" fillId="0" borderId="0" xfId="0" applyFont="1" applyProtection="1">
      <protection hidden="1"/>
    </xf>
    <xf numFmtId="0" fontId="3" fillId="0" borderId="0" xfId="0" applyFont="1" applyAlignment="1">
      <alignment horizontal="right"/>
    </xf>
    <xf numFmtId="0" fontId="3" fillId="0" borderId="0" xfId="0" applyFo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justify"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right"/>
    </xf>
    <xf numFmtId="3" fontId="10" fillId="0" borderId="8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right"/>
    </xf>
    <xf numFmtId="0" fontId="10" fillId="0" borderId="13" xfId="0" applyFont="1" applyBorder="1" applyAlignment="1">
      <alignment vertical="center"/>
    </xf>
    <xf numFmtId="0" fontId="11" fillId="0" borderId="13" xfId="0" applyFont="1" applyBorder="1"/>
    <xf numFmtId="3" fontId="12" fillId="0" borderId="14" xfId="0" applyNumberFormat="1" applyFont="1" applyBorder="1" applyAlignment="1">
      <alignment horizontal="right" vertical="center"/>
    </xf>
    <xf numFmtId="3" fontId="12" fillId="0" borderId="15" xfId="0" applyNumberFormat="1" applyFont="1" applyBorder="1" applyAlignment="1">
      <alignment horizontal="right" vertical="center"/>
    </xf>
    <xf numFmtId="3" fontId="12" fillId="0" borderId="16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11" fillId="0" borderId="17" xfId="0" applyFont="1" applyBorder="1"/>
    <xf numFmtId="3" fontId="13" fillId="0" borderId="18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3" fontId="13" fillId="0" borderId="18" xfId="0" applyNumberFormat="1" applyFont="1" applyBorder="1" applyAlignment="1" applyProtection="1">
      <alignment horizontal="right" vertical="center"/>
      <protection hidden="1"/>
    </xf>
    <xf numFmtId="3" fontId="13" fillId="0" borderId="19" xfId="0" applyNumberFormat="1" applyFont="1" applyBorder="1" applyAlignment="1" applyProtection="1">
      <alignment horizontal="right" vertical="center"/>
      <protection hidden="1"/>
    </xf>
    <xf numFmtId="3" fontId="13" fillId="0" borderId="3" xfId="0" applyNumberFormat="1" applyFont="1" applyBorder="1" applyAlignment="1" applyProtection="1">
      <alignment horizontal="right" vertical="center"/>
      <protection hidden="1"/>
    </xf>
    <xf numFmtId="0" fontId="10" fillId="0" borderId="17" xfId="0" applyFont="1" applyBorder="1" applyAlignment="1">
      <alignment vertical="center"/>
    </xf>
    <xf numFmtId="0" fontId="14" fillId="0" borderId="17" xfId="0" applyFont="1" applyBorder="1"/>
    <xf numFmtId="3" fontId="12" fillId="0" borderId="18" xfId="0" applyNumberFormat="1" applyFont="1" applyBorder="1" applyAlignment="1" applyProtection="1">
      <alignment horizontal="right" vertical="center"/>
      <protection hidden="1"/>
    </xf>
    <xf numFmtId="3" fontId="10" fillId="0" borderId="18" xfId="0" applyNumberFormat="1" applyFont="1" applyBorder="1" applyAlignment="1" applyProtection="1">
      <alignment horizontal="right" vertical="center"/>
      <protection locked="0"/>
    </xf>
    <xf numFmtId="3" fontId="10" fillId="0" borderId="19" xfId="0" applyNumberFormat="1" applyFont="1" applyBorder="1" applyAlignment="1" applyProtection="1">
      <alignment horizontal="right" vertical="center"/>
      <protection locked="0"/>
    </xf>
    <xf numFmtId="3" fontId="3" fillId="0" borderId="3" xfId="0" applyNumberFormat="1" applyFont="1" applyBorder="1" applyAlignment="1" applyProtection="1">
      <alignment horizontal="right" vertical="center"/>
      <protection locked="0"/>
    </xf>
    <xf numFmtId="0" fontId="6" fillId="2" borderId="20" xfId="0" applyFont="1" applyFill="1" applyBorder="1" applyAlignment="1">
      <alignment horizontal="right" vertical="center"/>
    </xf>
    <xf numFmtId="0" fontId="10" fillId="2" borderId="21" xfId="0" applyFont="1" applyFill="1" applyBorder="1" applyAlignment="1">
      <alignment vertical="center"/>
    </xf>
    <xf numFmtId="0" fontId="11" fillId="2" borderId="7" xfId="0" applyFont="1" applyFill="1" applyBorder="1"/>
    <xf numFmtId="3" fontId="12" fillId="0" borderId="11" xfId="0" applyNumberFormat="1" applyFont="1" applyBorder="1" applyAlignment="1" applyProtection="1">
      <alignment horizontal="right" vertical="center"/>
      <protection hidden="1"/>
    </xf>
    <xf numFmtId="0" fontId="6" fillId="2" borderId="0" xfId="0" applyFont="1" applyFill="1" applyAlignment="1">
      <alignment horizontal="right" vertical="center"/>
    </xf>
    <xf numFmtId="0" fontId="10" fillId="2" borderId="22" xfId="0" applyFont="1" applyFill="1" applyBorder="1" applyAlignment="1">
      <alignment vertical="center"/>
    </xf>
    <xf numFmtId="0" fontId="11" fillId="2" borderId="22" xfId="0" applyFont="1" applyFill="1" applyBorder="1"/>
    <xf numFmtId="0" fontId="11" fillId="2" borderId="0" xfId="0" applyFont="1" applyFill="1"/>
    <xf numFmtId="3" fontId="12" fillId="0" borderId="0" xfId="0" applyNumberFormat="1" applyFont="1" applyAlignment="1" applyProtection="1">
      <alignment horizontal="right" vertical="center"/>
      <protection hidden="1"/>
    </xf>
    <xf numFmtId="0" fontId="10" fillId="2" borderId="0" xfId="0" applyFont="1" applyFill="1" applyAlignment="1">
      <alignment vertical="center"/>
    </xf>
    <xf numFmtId="0" fontId="3" fillId="0" borderId="6" xfId="0" applyFont="1" applyBorder="1" applyAlignment="1">
      <alignment horizontal="center"/>
    </xf>
    <xf numFmtId="3" fontId="10" fillId="0" borderId="23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/>
    </xf>
    <xf numFmtId="0" fontId="10" fillId="0" borderId="26" xfId="0" applyFont="1" applyBorder="1" applyAlignment="1">
      <alignment horizontal="left"/>
    </xf>
    <xf numFmtId="0" fontId="0" fillId="0" borderId="13" xfId="0" applyBorder="1"/>
    <xf numFmtId="3" fontId="12" fillId="0" borderId="14" xfId="0" applyNumberFormat="1" applyFont="1" applyBorder="1" applyAlignment="1" applyProtection="1">
      <alignment horizontal="right" vertical="center"/>
      <protection hidden="1"/>
    </xf>
    <xf numFmtId="0" fontId="3" fillId="0" borderId="3" xfId="0" applyFont="1" applyBorder="1" applyAlignment="1">
      <alignment horizontal="left"/>
    </xf>
    <xf numFmtId="0" fontId="0" fillId="0" borderId="17" xfId="0" applyBorder="1"/>
    <xf numFmtId="3" fontId="3" fillId="0" borderId="18" xfId="0" applyNumberFormat="1" applyFont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6" fillId="0" borderId="17" xfId="0" applyFont="1" applyBorder="1"/>
    <xf numFmtId="0" fontId="10" fillId="0" borderId="17" xfId="0" applyFont="1" applyBorder="1" applyAlignment="1">
      <alignment horizontal="left"/>
    </xf>
    <xf numFmtId="3" fontId="12" fillId="0" borderId="2" xfId="0" applyNumberFormat="1" applyFont="1" applyBorder="1" applyAlignment="1" applyProtection="1">
      <alignment horizontal="right" vertical="center"/>
      <protection hidden="1"/>
    </xf>
    <xf numFmtId="3" fontId="12" fillId="0" borderId="3" xfId="0" applyNumberFormat="1" applyFont="1" applyBorder="1" applyAlignment="1" applyProtection="1">
      <alignment horizontal="right" vertical="center"/>
      <protection hidden="1"/>
    </xf>
    <xf numFmtId="3" fontId="13" fillId="0" borderId="2" xfId="0" applyNumberFormat="1" applyFont="1" applyBorder="1" applyAlignment="1" applyProtection="1">
      <alignment horizontal="right" vertical="center"/>
      <protection hidden="1"/>
    </xf>
    <xf numFmtId="0" fontId="6" fillId="0" borderId="27" xfId="0" applyFont="1" applyBorder="1" applyAlignment="1">
      <alignment horizontal="right"/>
    </xf>
    <xf numFmtId="0" fontId="10" fillId="0" borderId="28" xfId="0" applyFont="1" applyBorder="1" applyAlignment="1">
      <alignment horizontal="left"/>
    </xf>
    <xf numFmtId="0" fontId="0" fillId="0" borderId="29" xfId="0" applyBorder="1"/>
    <xf numFmtId="3" fontId="10" fillId="0" borderId="2" xfId="0" applyNumberFormat="1" applyFont="1" applyBorder="1" applyAlignment="1" applyProtection="1">
      <alignment horizontal="right" vertical="center"/>
      <protection locked="0"/>
    </xf>
    <xf numFmtId="3" fontId="10" fillId="0" borderId="3" xfId="0" applyNumberFormat="1" applyFont="1" applyBorder="1" applyAlignment="1" applyProtection="1">
      <alignment horizontal="right" vertical="center"/>
      <protection locked="0"/>
    </xf>
    <xf numFmtId="3" fontId="12" fillId="0" borderId="30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3" fontId="17" fillId="0" borderId="0" xfId="0" applyNumberFormat="1" applyFont="1" applyAlignment="1">
      <alignment horizontal="right" vertical="center"/>
    </xf>
    <xf numFmtId="0" fontId="3" fillId="0" borderId="31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165" fontId="18" fillId="0" borderId="32" xfId="0" applyNumberFormat="1" applyFont="1" applyBorder="1" applyAlignment="1">
      <alignment horizontal="right"/>
    </xf>
    <xf numFmtId="3" fontId="12" fillId="0" borderId="33" xfId="0" applyNumberFormat="1" applyFont="1" applyBorder="1" applyAlignment="1" applyProtection="1">
      <alignment horizontal="right" vertical="center"/>
      <protection hidden="1"/>
    </xf>
    <xf numFmtId="3" fontId="12" fillId="0" borderId="15" xfId="0" applyNumberFormat="1" applyFont="1" applyBorder="1" applyAlignment="1" applyProtection="1">
      <alignment horizontal="right" vertical="center"/>
      <protection hidden="1"/>
    </xf>
    <xf numFmtId="3" fontId="12" fillId="0" borderId="16" xfId="0" applyNumberFormat="1" applyFont="1" applyBorder="1" applyAlignment="1" applyProtection="1">
      <alignment horizontal="right" vertical="center"/>
      <protection hidden="1"/>
    </xf>
    <xf numFmtId="3" fontId="12" fillId="0" borderId="5" xfId="0" applyNumberFormat="1" applyFont="1" applyBorder="1" applyAlignment="1" applyProtection="1">
      <alignment horizontal="right" vertical="center"/>
      <protection hidden="1"/>
    </xf>
    <xf numFmtId="3" fontId="12" fillId="0" borderId="19" xfId="0" applyNumberFormat="1" applyFont="1" applyBorder="1" applyAlignment="1" applyProtection="1">
      <alignment horizontal="right" vertical="center"/>
      <protection hidden="1"/>
    </xf>
    <xf numFmtId="3" fontId="10" fillId="0" borderId="5" xfId="0" applyNumberFormat="1" applyFont="1" applyBorder="1" applyAlignment="1" applyProtection="1">
      <alignment horizontal="right" vertical="center"/>
      <protection locked="0"/>
    </xf>
    <xf numFmtId="0" fontId="19" fillId="0" borderId="3" xfId="0" applyFont="1" applyBorder="1" applyAlignment="1">
      <alignment horizontal="left"/>
    </xf>
    <xf numFmtId="3" fontId="12" fillId="0" borderId="34" xfId="0" applyNumberFormat="1" applyFont="1" applyBorder="1" applyAlignment="1" applyProtection="1">
      <alignment horizontal="right" vertical="center"/>
      <protection hidden="1"/>
    </xf>
    <xf numFmtId="3" fontId="3" fillId="0" borderId="0" xfId="0" applyNumberFormat="1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3" fillId="0" borderId="35" xfId="0" applyFont="1" applyBorder="1" applyAlignment="1">
      <alignment horizontal="right"/>
    </xf>
    <xf numFmtId="3" fontId="10" fillId="0" borderId="36" xfId="0" applyNumberFormat="1" applyFont="1" applyBorder="1" applyAlignment="1">
      <alignment horizontal="center" vertical="center"/>
    </xf>
    <xf numFmtId="3" fontId="10" fillId="0" borderId="36" xfId="0" applyNumberFormat="1" applyFont="1" applyBorder="1" applyAlignment="1">
      <alignment horizontal="center" vertical="center" wrapText="1"/>
    </xf>
    <xf numFmtId="3" fontId="10" fillId="0" borderId="30" xfId="0" applyNumberFormat="1" applyFont="1" applyBorder="1" applyAlignment="1">
      <alignment horizontal="center" vertical="center"/>
    </xf>
    <xf numFmtId="3" fontId="12" fillId="0" borderId="37" xfId="0" applyNumberFormat="1" applyFont="1" applyBorder="1" applyAlignment="1">
      <alignment horizontal="right" vertical="center"/>
    </xf>
    <xf numFmtId="3" fontId="12" fillId="3" borderId="38" xfId="0" applyNumberFormat="1" applyFont="1" applyFill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3" fontId="13" fillId="3" borderId="18" xfId="0" applyNumberFormat="1" applyFont="1" applyFill="1" applyBorder="1" applyAlignment="1">
      <alignment horizontal="right" vertical="center"/>
    </xf>
    <xf numFmtId="3" fontId="3" fillId="3" borderId="18" xfId="0" applyNumberFormat="1" applyFont="1" applyFill="1" applyBorder="1" applyAlignment="1" applyProtection="1">
      <alignment horizontal="right" vertical="center"/>
      <protection locked="0"/>
    </xf>
    <xf numFmtId="3" fontId="13" fillId="3" borderId="18" xfId="0" applyNumberFormat="1" applyFont="1" applyFill="1" applyBorder="1" applyAlignment="1" applyProtection="1">
      <alignment horizontal="right" vertical="center"/>
      <protection hidden="1"/>
    </xf>
    <xf numFmtId="3" fontId="12" fillId="3" borderId="18" xfId="0" applyNumberFormat="1" applyFont="1" applyFill="1" applyBorder="1" applyAlignment="1" applyProtection="1">
      <alignment horizontal="right" vertical="center"/>
      <protection hidden="1"/>
    </xf>
    <xf numFmtId="3" fontId="10" fillId="3" borderId="18" xfId="0" applyNumberFormat="1" applyFont="1" applyFill="1" applyBorder="1" applyAlignment="1" applyProtection="1">
      <alignment horizontal="right" vertical="center"/>
      <protection locked="0"/>
    </xf>
    <xf numFmtId="0" fontId="6" fillId="0" borderId="39" xfId="0" applyFont="1" applyBorder="1" applyAlignment="1">
      <alignment horizontal="right"/>
    </xf>
    <xf numFmtId="0" fontId="10" fillId="0" borderId="40" xfId="0" applyFont="1" applyBorder="1" applyAlignment="1">
      <alignment vertical="center"/>
    </xf>
    <xf numFmtId="0" fontId="11" fillId="0" borderId="40" xfId="0" applyFont="1" applyBorder="1"/>
    <xf numFmtId="3" fontId="3" fillId="0" borderId="41" xfId="0" applyNumberFormat="1" applyFont="1" applyBorder="1" applyAlignment="1" applyProtection="1">
      <alignment horizontal="right" vertical="center"/>
      <protection locked="0"/>
    </xf>
    <xf numFmtId="3" fontId="3" fillId="3" borderId="42" xfId="0" applyNumberFormat="1" applyFont="1" applyFill="1" applyBorder="1" applyAlignment="1" applyProtection="1">
      <alignment horizontal="right" vertical="center"/>
      <protection locked="0"/>
    </xf>
    <xf numFmtId="3" fontId="12" fillId="4" borderId="36" xfId="0" applyNumberFormat="1" applyFont="1" applyFill="1" applyBorder="1" applyAlignment="1" applyProtection="1">
      <alignment horizontal="right" vertical="center"/>
      <protection hidden="1"/>
    </xf>
    <xf numFmtId="3" fontId="12" fillId="5" borderId="30" xfId="0" applyNumberFormat="1" applyFont="1" applyFill="1" applyBorder="1" applyAlignment="1" applyProtection="1">
      <alignment horizontal="right" vertical="center"/>
      <protection hidden="1"/>
    </xf>
    <xf numFmtId="3" fontId="12" fillId="0" borderId="37" xfId="0" applyNumberFormat="1" applyFont="1" applyBorder="1" applyAlignment="1" applyProtection="1">
      <alignment horizontal="right" vertical="center"/>
      <protection hidden="1"/>
    </xf>
    <xf numFmtId="3" fontId="12" fillId="3" borderId="38" xfId="0" applyNumberFormat="1" applyFont="1" applyFill="1" applyBorder="1" applyAlignment="1" applyProtection="1">
      <alignment horizontal="right" vertical="center"/>
      <protection hidden="1"/>
    </xf>
    <xf numFmtId="0" fontId="6" fillId="0" borderId="44" xfId="0" applyFont="1" applyBorder="1" applyAlignment="1">
      <alignment horizontal="right"/>
    </xf>
    <xf numFmtId="0" fontId="10" fillId="0" borderId="35" xfId="0" applyFont="1" applyBorder="1" applyAlignment="1">
      <alignment vertical="center"/>
    </xf>
    <xf numFmtId="0" fontId="11" fillId="0" borderId="35" xfId="0" applyFont="1" applyBorder="1"/>
    <xf numFmtId="166" fontId="6" fillId="0" borderId="45" xfId="0" applyNumberFormat="1" applyFont="1" applyBorder="1" applyAlignment="1">
      <alignment horizontal="right"/>
    </xf>
    <xf numFmtId="0" fontId="3" fillId="0" borderId="26" xfId="0" applyFont="1" applyBorder="1" applyAlignment="1">
      <alignment horizontal="left"/>
    </xf>
    <xf numFmtId="3" fontId="3" fillId="0" borderId="37" xfId="0" applyNumberFormat="1" applyFont="1" applyBorder="1" applyAlignment="1" applyProtection="1">
      <alignment horizontal="right" vertical="center"/>
      <protection locked="0"/>
    </xf>
    <xf numFmtId="3" fontId="3" fillId="3" borderId="38" xfId="0" applyNumberFormat="1" applyFont="1" applyFill="1" applyBorder="1" applyAlignment="1" applyProtection="1">
      <alignment horizontal="right" vertical="center"/>
      <protection locked="0"/>
    </xf>
    <xf numFmtId="166" fontId="6" fillId="0" borderId="32" xfId="0" applyNumberFormat="1" applyFont="1" applyBorder="1" applyAlignment="1">
      <alignment horizontal="right"/>
    </xf>
    <xf numFmtId="0" fontId="10" fillId="0" borderId="46" xfId="0" applyFont="1" applyBorder="1" applyAlignment="1">
      <alignment vertical="center"/>
    </xf>
    <xf numFmtId="0" fontId="0" fillId="0" borderId="40" xfId="0" applyBorder="1"/>
    <xf numFmtId="0" fontId="18" fillId="2" borderId="20" xfId="0" applyFont="1" applyFill="1" applyBorder="1" applyAlignment="1">
      <alignment horizontal="right" vertical="center"/>
    </xf>
    <xf numFmtId="0" fontId="0" fillId="0" borderId="7" xfId="0" applyBorder="1"/>
    <xf numFmtId="3" fontId="12" fillId="4" borderId="36" xfId="0" applyNumberFormat="1" applyFont="1" applyFill="1" applyBorder="1" applyAlignment="1" applyProtection="1">
      <alignment horizontal="right" vertical="center"/>
      <protection locked="0" hidden="1"/>
    </xf>
    <xf numFmtId="166" fontId="6" fillId="0" borderId="47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5" fontId="18" fillId="0" borderId="4" xfId="0" applyNumberFormat="1" applyFont="1" applyBorder="1" applyAlignment="1">
      <alignment horizontal="right"/>
    </xf>
    <xf numFmtId="166" fontId="18" fillId="0" borderId="4" xfId="0" applyNumberFormat="1" applyFont="1" applyBorder="1" applyAlignment="1">
      <alignment horizontal="right"/>
    </xf>
    <xf numFmtId="0" fontId="10" fillId="0" borderId="0" xfId="0" applyFont="1"/>
    <xf numFmtId="165" fontId="6" fillId="0" borderId="4" xfId="0" applyNumberFormat="1" applyFont="1" applyBorder="1" applyAlignment="1">
      <alignment horizontal="right"/>
    </xf>
    <xf numFmtId="0" fontId="21" fillId="0" borderId="3" xfId="0" applyFont="1" applyBorder="1" applyAlignment="1">
      <alignment horizontal="left"/>
    </xf>
    <xf numFmtId="3" fontId="17" fillId="0" borderId="2" xfId="0" applyNumberFormat="1" applyFont="1" applyBorder="1" applyAlignment="1" applyProtection="1">
      <alignment horizontal="right" vertical="center"/>
      <protection locked="0"/>
    </xf>
    <xf numFmtId="3" fontId="17" fillId="3" borderId="18" xfId="0" applyNumberFormat="1" applyFont="1" applyFill="1" applyBorder="1" applyAlignment="1" applyProtection="1">
      <alignment horizontal="right" vertical="center"/>
      <protection locked="0"/>
    </xf>
    <xf numFmtId="165" fontId="18" fillId="0" borderId="48" xfId="0" applyNumberFormat="1" applyFont="1" applyBorder="1" applyAlignment="1">
      <alignment horizontal="right"/>
    </xf>
    <xf numFmtId="0" fontId="10" fillId="0" borderId="46" xfId="0" applyFont="1" applyBorder="1" applyAlignment="1">
      <alignment horizontal="left"/>
    </xf>
    <xf numFmtId="0" fontId="18" fillId="2" borderId="6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/>
    </xf>
    <xf numFmtId="3" fontId="12" fillId="0" borderId="38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3" fillId="0" borderId="39" xfId="0" applyFont="1" applyBorder="1" applyAlignment="1">
      <alignment horizontal="right"/>
    </xf>
    <xf numFmtId="3" fontId="3" fillId="0" borderId="42" xfId="0" applyNumberFormat="1" applyFont="1" applyBorder="1" applyAlignment="1" applyProtection="1">
      <alignment horizontal="right" vertical="center"/>
      <protection locked="0"/>
    </xf>
    <xf numFmtId="0" fontId="3" fillId="2" borderId="20" xfId="0" applyFont="1" applyFill="1" applyBorder="1" applyAlignment="1">
      <alignment horizontal="right" vertical="center"/>
    </xf>
    <xf numFmtId="0" fontId="11" fillId="2" borderId="7" xfId="0" applyFont="1" applyFill="1" applyBorder="1" applyAlignment="1">
      <alignment vertical="center"/>
    </xf>
    <xf numFmtId="3" fontId="12" fillId="0" borderId="36" xfId="0" applyNumberFormat="1" applyFont="1" applyBorder="1" applyAlignment="1" applyProtection="1">
      <alignment horizontal="right" vertical="center"/>
      <protection hidden="1"/>
    </xf>
    <xf numFmtId="0" fontId="3" fillId="0" borderId="0" xfId="0" applyFont="1" applyAlignment="1">
      <alignment vertical="center"/>
    </xf>
    <xf numFmtId="3" fontId="12" fillId="0" borderId="38" xfId="0" applyNumberFormat="1" applyFont="1" applyBorder="1" applyAlignment="1" applyProtection="1">
      <alignment horizontal="right" vertical="center"/>
      <protection hidden="1"/>
    </xf>
    <xf numFmtId="3" fontId="3" fillId="0" borderId="38" xfId="0" applyNumberFormat="1" applyFont="1" applyBorder="1" applyAlignment="1" applyProtection="1">
      <alignment horizontal="right" vertical="center"/>
      <protection locked="0"/>
    </xf>
    <xf numFmtId="10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0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10" fontId="3" fillId="0" borderId="36" xfId="0" applyNumberFormat="1" applyFont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9" xfId="0" applyFont="1" applyBorder="1"/>
    <xf numFmtId="0" fontId="3" fillId="0" borderId="50" xfId="0" applyFont="1" applyBorder="1"/>
    <xf numFmtId="0" fontId="3" fillId="0" borderId="22" xfId="0" applyFont="1" applyBorder="1"/>
    <xf numFmtId="0" fontId="3" fillId="0" borderId="51" xfId="0" applyFont="1" applyBorder="1"/>
    <xf numFmtId="0" fontId="3" fillId="0" borderId="22" xfId="0" applyFont="1" applyBorder="1" applyAlignment="1">
      <alignment horizontal="center"/>
    </xf>
    <xf numFmtId="10" fontId="3" fillId="0" borderId="52" xfId="0" applyNumberFormat="1" applyFont="1" applyBorder="1" applyAlignment="1">
      <alignment horizontal="center"/>
    </xf>
    <xf numFmtId="10" fontId="3" fillId="0" borderId="53" xfId="0" applyNumberFormat="1" applyFont="1" applyBorder="1" applyAlignment="1">
      <alignment horizontal="center"/>
    </xf>
    <xf numFmtId="0" fontId="3" fillId="0" borderId="49" xfId="0" applyFont="1" applyBorder="1" applyAlignment="1">
      <alignment vertical="center"/>
    </xf>
    <xf numFmtId="0" fontId="3" fillId="0" borderId="54" xfId="0" applyFont="1" applyBorder="1"/>
    <xf numFmtId="0" fontId="3" fillId="0" borderId="31" xfId="0" applyFont="1" applyBorder="1" applyAlignment="1">
      <alignment horizontal="center" wrapText="1"/>
    </xf>
    <xf numFmtId="0" fontId="3" fillId="0" borderId="55" xfId="0" applyFont="1" applyBorder="1"/>
    <xf numFmtId="10" fontId="3" fillId="0" borderId="56" xfId="0" applyNumberFormat="1" applyFont="1" applyBorder="1" applyAlignment="1">
      <alignment horizontal="center" vertical="center"/>
    </xf>
    <xf numFmtId="10" fontId="3" fillId="0" borderId="57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49" xfId="0" applyFont="1" applyBorder="1" applyAlignment="1">
      <alignment vertical="center" wrapText="1"/>
    </xf>
    <xf numFmtId="0" fontId="0" fillId="0" borderId="49" xfId="0" applyBorder="1"/>
    <xf numFmtId="0" fontId="3" fillId="0" borderId="5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/>
    </xf>
    <xf numFmtId="0" fontId="0" fillId="0" borderId="49" xfId="0" applyBorder="1" applyAlignment="1">
      <alignment vertical="center"/>
    </xf>
    <xf numFmtId="0" fontId="3" fillId="0" borderId="54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35" xfId="0" applyFont="1" applyBorder="1" applyAlignment="1">
      <alignment horizontal="center" wrapText="1"/>
    </xf>
    <xf numFmtId="0" fontId="3" fillId="0" borderId="59" xfId="0" applyFont="1" applyBorder="1" applyAlignment="1">
      <alignment horizontal="center" wrapText="1"/>
    </xf>
    <xf numFmtId="10" fontId="3" fillId="0" borderId="60" xfId="0" applyNumberFormat="1" applyFont="1" applyBorder="1" applyAlignment="1">
      <alignment horizontal="center" vertical="center"/>
    </xf>
    <xf numFmtId="10" fontId="3" fillId="0" borderId="61" xfId="0" applyNumberFormat="1" applyFont="1" applyBorder="1" applyAlignment="1">
      <alignment horizontal="center" vertical="center"/>
    </xf>
    <xf numFmtId="0" fontId="0" fillId="0" borderId="49" xfId="0" applyBorder="1" applyAlignment="1">
      <alignment wrapText="1"/>
    </xf>
    <xf numFmtId="0" fontId="3" fillId="0" borderId="31" xfId="0" applyFont="1" applyBorder="1" applyAlignment="1">
      <alignment horizontal="center" vertical="center" wrapText="1"/>
    </xf>
    <xf numFmtId="167" fontId="3" fillId="0" borderId="56" xfId="0" applyNumberFormat="1" applyFont="1" applyBorder="1" applyAlignment="1">
      <alignment horizontal="center" vertical="center"/>
    </xf>
    <xf numFmtId="167" fontId="3" fillId="0" borderId="57" xfId="0" applyNumberFormat="1" applyFont="1" applyBorder="1" applyAlignment="1">
      <alignment horizontal="center" vertical="center"/>
    </xf>
    <xf numFmtId="0" fontId="3" fillId="0" borderId="58" xfId="0" applyFont="1" applyBorder="1" applyAlignment="1">
      <alignment horizontal="center" wrapText="1"/>
    </xf>
    <xf numFmtId="0" fontId="10" fillId="0" borderId="62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3" fillId="0" borderId="64" xfId="0" applyFont="1" applyBorder="1"/>
    <xf numFmtId="3" fontId="3" fillId="0" borderId="65" xfId="0" applyNumberFormat="1" applyFont="1" applyBorder="1" applyAlignment="1">
      <alignment horizontal="right"/>
    </xf>
    <xf numFmtId="3" fontId="3" fillId="0" borderId="57" xfId="0" applyNumberFormat="1" applyFont="1" applyBorder="1" applyAlignment="1">
      <alignment horizontal="right"/>
    </xf>
    <xf numFmtId="0" fontId="3" fillId="0" borderId="49" xfId="0" applyFont="1" applyBorder="1" applyAlignment="1">
      <alignment horizontal="left"/>
    </xf>
    <xf numFmtId="3" fontId="3" fillId="0" borderId="65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0" fontId="10" fillId="0" borderId="32" xfId="0" applyFont="1" applyBorder="1"/>
    <xf numFmtId="0" fontId="10" fillId="0" borderId="17" xfId="0" applyFont="1" applyBorder="1"/>
    <xf numFmtId="3" fontId="10" fillId="0" borderId="17" xfId="0" applyNumberFormat="1" applyFont="1" applyBorder="1"/>
    <xf numFmtId="0" fontId="3" fillId="0" borderId="17" xfId="0" applyFont="1" applyBorder="1" applyAlignment="1">
      <alignment horizontal="center" wrapText="1"/>
    </xf>
    <xf numFmtId="0" fontId="3" fillId="0" borderId="17" xfId="0" applyFont="1" applyBorder="1"/>
    <xf numFmtId="3" fontId="3" fillId="0" borderId="4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wrapText="1"/>
    </xf>
    <xf numFmtId="10" fontId="3" fillId="0" borderId="22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62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43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10" fontId="3" fillId="0" borderId="55" xfId="0" applyNumberFormat="1" applyFont="1" applyBorder="1" applyAlignment="1">
      <alignment vertical="center"/>
    </xf>
    <xf numFmtId="10" fontId="3" fillId="0" borderId="0" xfId="0" applyNumberFormat="1" applyFont="1" applyAlignment="1">
      <alignment vertical="center"/>
    </xf>
    <xf numFmtId="10" fontId="3" fillId="0" borderId="56" xfId="0" applyNumberFormat="1" applyFont="1" applyBorder="1" applyAlignment="1">
      <alignment horizontal="center" vertical="center" wrapText="1"/>
    </xf>
    <xf numFmtId="10" fontId="3" fillId="0" borderId="57" xfId="0" applyNumberFormat="1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58" xfId="0" applyFont="1" applyBorder="1"/>
    <xf numFmtId="0" fontId="3" fillId="0" borderId="35" xfId="0" applyFont="1" applyBorder="1"/>
    <xf numFmtId="0" fontId="3" fillId="0" borderId="59" xfId="0" applyFont="1" applyBorder="1"/>
    <xf numFmtId="0" fontId="3" fillId="0" borderId="35" xfId="0" applyFont="1" applyBorder="1" applyAlignment="1">
      <alignment horizontal="center"/>
    </xf>
    <xf numFmtId="10" fontId="3" fillId="0" borderId="60" xfId="0" applyNumberFormat="1" applyFont="1" applyBorder="1" applyAlignment="1">
      <alignment horizontal="center"/>
    </xf>
    <xf numFmtId="10" fontId="3" fillId="0" borderId="61" xfId="0" applyNumberFormat="1" applyFont="1" applyBorder="1" applyAlignment="1">
      <alignment horizontal="center"/>
    </xf>
    <xf numFmtId="0" fontId="3" fillId="0" borderId="64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3" fillId="0" borderId="39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4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3" fillId="0" borderId="65" xfId="0" applyNumberFormat="1" applyFont="1" applyBorder="1" applyAlignment="1">
      <alignment vertical="center"/>
    </xf>
    <xf numFmtId="10" fontId="3" fillId="0" borderId="70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3" fontId="3" fillId="0" borderId="4" xfId="0" applyNumberFormat="1" applyFont="1" applyBorder="1" applyAlignment="1">
      <alignment vertical="center"/>
    </xf>
    <xf numFmtId="10" fontId="3" fillId="0" borderId="34" xfId="0" applyNumberFormat="1" applyFont="1" applyBorder="1" applyAlignment="1">
      <alignment horizontal="center" vertical="center"/>
    </xf>
    <xf numFmtId="0" fontId="10" fillId="6" borderId="62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3" fontId="10" fillId="7" borderId="6" xfId="0" applyNumberFormat="1" applyFont="1" applyFill="1" applyBorder="1" applyAlignment="1">
      <alignment vertical="center"/>
    </xf>
    <xf numFmtId="9" fontId="10" fillId="7" borderId="6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3" fillId="0" borderId="71" xfId="0" applyNumberFormat="1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10" fillId="7" borderId="30" xfId="0" applyNumberFormat="1" applyFont="1" applyFill="1" applyBorder="1" applyAlignment="1">
      <alignment horizontal="center" vertical="center"/>
    </xf>
    <xf numFmtId="0" fontId="10" fillId="0" borderId="73" xfId="0" applyFont="1" applyBorder="1"/>
    <xf numFmtId="0" fontId="10" fillId="0" borderId="29" xfId="0" applyFont="1" applyBorder="1"/>
    <xf numFmtId="3" fontId="10" fillId="0" borderId="29" xfId="0" applyNumberFormat="1" applyFont="1" applyBorder="1"/>
    <xf numFmtId="0" fontId="3" fillId="0" borderId="29" xfId="0" applyFont="1" applyBorder="1" applyAlignment="1">
      <alignment horizontal="center" wrapText="1"/>
    </xf>
    <xf numFmtId="0" fontId="3" fillId="0" borderId="29" xfId="0" applyFont="1" applyBorder="1"/>
    <xf numFmtId="3" fontId="3" fillId="0" borderId="48" xfId="0" applyNumberFormat="1" applyFont="1" applyBorder="1" applyAlignment="1">
      <alignment horizontal="right" vertical="center"/>
    </xf>
    <xf numFmtId="3" fontId="3" fillId="0" borderId="74" xfId="0" applyNumberFormat="1" applyFont="1" applyBorder="1" applyAlignment="1">
      <alignment horizontal="right" vertical="center"/>
    </xf>
    <xf numFmtId="3" fontId="10" fillId="7" borderId="62" xfId="0" applyNumberFormat="1" applyFont="1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10" fillId="6" borderId="62" xfId="0" applyFont="1" applyFill="1" applyBorder="1" applyAlignment="1">
      <alignment vertical="center" wrapText="1"/>
    </xf>
    <xf numFmtId="0" fontId="3" fillId="0" borderId="49" xfId="0" applyFont="1" applyBorder="1" applyAlignment="1">
      <alignment vertical="top"/>
    </xf>
    <xf numFmtId="0" fontId="3" fillId="2" borderId="0" xfId="0" applyFont="1" applyFill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9" fontId="10" fillId="7" borderId="30" xfId="0" applyNumberFormat="1" applyFont="1" applyFill="1" applyBorder="1" applyAlignment="1">
      <alignment horizontal="center" vertical="center"/>
    </xf>
    <xf numFmtId="3" fontId="10" fillId="7" borderId="6" xfId="0" applyNumberFormat="1" applyFont="1" applyFill="1" applyBorder="1" applyAlignment="1">
      <alignment horizontal="center" vertical="center"/>
    </xf>
    <xf numFmtId="10" fontId="3" fillId="0" borderId="38" xfId="0" applyNumberFormat="1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3" fillId="0" borderId="42" xfId="0" applyNumberFormat="1" applyFont="1" applyBorder="1" applyAlignment="1">
      <alignment horizontal="center" vertical="center"/>
    </xf>
    <xf numFmtId="10" fontId="10" fillId="7" borderId="30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FFF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FE5"/>
      <rgbColor rgb="FFFFFFE0"/>
      <rgbColor rgb="FFFFFF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W22"/>
  <sheetViews>
    <sheetView showZeros="0" tabSelected="1" zoomScaleNormal="100" workbookViewId="0"/>
  </sheetViews>
  <sheetFormatPr baseColWidth="10" defaultColWidth="9.19921875" defaultRowHeight="15"/>
  <cols>
    <col min="1" max="1" width="26.3984375" style="15" customWidth="1"/>
    <col min="2" max="2" width="21.59765625" style="16" customWidth="1"/>
    <col min="3" max="3" width="6.796875" style="17" customWidth="1"/>
    <col min="4" max="20" width="2.796875" style="18" customWidth="1"/>
    <col min="21" max="257" width="9.19921875" style="17"/>
  </cols>
  <sheetData>
    <row r="2" spans="1:20">
      <c r="A2" s="19" t="s">
        <v>0</v>
      </c>
      <c r="B2" s="20" t="s">
        <v>1</v>
      </c>
      <c r="D2" s="21">
        <v>1</v>
      </c>
      <c r="E2" s="21">
        <v>2</v>
      </c>
      <c r="F2" s="21">
        <v>4</v>
      </c>
      <c r="G2" s="21">
        <v>7</v>
      </c>
      <c r="H2" s="21">
        <v>2</v>
      </c>
      <c r="I2" s="21">
        <v>7</v>
      </c>
      <c r="J2" s="21">
        <v>0</v>
      </c>
      <c r="K2" s="22">
        <v>1</v>
      </c>
      <c r="L2" s="23">
        <v>5</v>
      </c>
      <c r="M2" s="21">
        <v>1</v>
      </c>
      <c r="N2" s="21">
        <v>7</v>
      </c>
      <c r="O2" s="22">
        <v>0</v>
      </c>
      <c r="P2" s="23">
        <v>1</v>
      </c>
      <c r="Q2" s="21">
        <v>1</v>
      </c>
      <c r="R2" s="22">
        <v>3</v>
      </c>
      <c r="S2" s="23">
        <v>1</v>
      </c>
      <c r="T2" s="21">
        <v>3</v>
      </c>
    </row>
    <row r="3" spans="1:20">
      <c r="B3" s="24"/>
      <c r="D3" s="14" t="s">
        <v>2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>
      <c r="A4" s="19" t="s">
        <v>3</v>
      </c>
      <c r="B4" s="20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>
      <c r="B5" s="24"/>
      <c r="D5" s="26"/>
    </row>
    <row r="6" spans="1:20">
      <c r="A6" s="19" t="s">
        <v>5</v>
      </c>
      <c r="B6" s="27" t="s">
        <v>6</v>
      </c>
      <c r="D6" s="21">
        <v>1</v>
      </c>
      <c r="E6" s="21">
        <v>3</v>
      </c>
      <c r="F6" s="28" t="s">
        <v>7</v>
      </c>
      <c r="G6" s="21">
        <v>0</v>
      </c>
      <c r="H6" s="21">
        <v>9</v>
      </c>
      <c r="I6" s="28" t="s">
        <v>7</v>
      </c>
      <c r="J6" s="21">
        <v>0</v>
      </c>
      <c r="K6" s="21">
        <v>8</v>
      </c>
      <c r="L6" s="21">
        <v>4</v>
      </c>
      <c r="M6" s="21">
        <v>9</v>
      </c>
      <c r="N6" s="21">
        <v>6</v>
      </c>
      <c r="O6" s="21">
        <v>4</v>
      </c>
    </row>
    <row r="7" spans="1:20">
      <c r="B7" s="24"/>
      <c r="D7" s="14" t="s">
        <v>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20">
      <c r="B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20">
      <c r="B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20">
      <c r="B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20"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20">
      <c r="B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20">
      <c r="B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20">
      <c r="B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0">
      <c r="B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20" ht="18.75" customHeight="1">
      <c r="B16" s="24"/>
      <c r="D16" s="29"/>
    </row>
    <row r="17" spans="1:2" ht="86.25" customHeight="1">
      <c r="B17" s="24"/>
    </row>
    <row r="19" spans="1:2">
      <c r="A19" s="18"/>
      <c r="B19" s="24"/>
    </row>
    <row r="20" spans="1:2">
      <c r="A20" s="18"/>
      <c r="B20" s="24"/>
    </row>
    <row r="21" spans="1:2">
      <c r="A21" s="18"/>
      <c r="B21" s="24"/>
    </row>
    <row r="22" spans="1:2">
      <c r="A22" s="18"/>
      <c r="B22" s="24"/>
    </row>
  </sheetData>
  <mergeCells count="2">
    <mergeCell ref="D3:T3"/>
    <mergeCell ref="D7:O7"/>
  </mergeCells>
  <printOptions horizontalCentered="1"/>
  <pageMargins left="0.39374999999999999" right="0.39374999999999999" top="0.59027777777777801" bottom="0.39374999999999999" header="0.511811023622047" footer="0.511811023622047"/>
  <pageSetup paperSize="9" scale="9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10"/>
  <sheetViews>
    <sheetView showGridLines="0" showZeros="0" tabSelected="1" zoomScaleNormal="100" workbookViewId="0"/>
  </sheetViews>
  <sheetFormatPr baseColWidth="10" defaultColWidth="2.796875" defaultRowHeight="14"/>
  <cols>
    <col min="1" max="1" width="3.3984375" style="30" customWidth="1"/>
    <col min="2" max="19" width="2.59765625" style="17"/>
    <col min="20" max="20" width="10.19921875" style="17" customWidth="1"/>
    <col min="21" max="21" width="13.3984375" style="17" customWidth="1"/>
    <col min="22" max="22" width="14.3984375" style="17" hidden="1" customWidth="1"/>
    <col min="23" max="23" width="10.59765625" style="17" customWidth="1"/>
    <col min="24" max="24" width="12.796875" style="17" customWidth="1"/>
    <col min="25" max="257" width="2.59765625" style="17"/>
  </cols>
  <sheetData>
    <row r="1" spans="1:257">
      <c r="U1" s="31"/>
      <c r="V1" s="31"/>
      <c r="W1" s="31"/>
      <c r="X1" s="31"/>
      <c r="Y1" s="31"/>
    </row>
    <row r="2" spans="1:257" ht="15">
      <c r="A2" s="32">
        <v>2</v>
      </c>
      <c r="B2" s="32">
        <v>3</v>
      </c>
      <c r="C2" s="32">
        <v>1</v>
      </c>
      <c r="D2" s="32">
        <v>5</v>
      </c>
      <c r="E2" s="32">
        <v>7</v>
      </c>
      <c r="F2" s="32">
        <v>5</v>
      </c>
      <c r="G2" s="32">
        <v>7</v>
      </c>
      <c r="H2" s="32">
        <v>4</v>
      </c>
      <c r="I2" s="32">
        <v>4</v>
      </c>
      <c r="J2" s="32">
        <v>7</v>
      </c>
      <c r="K2" s="32">
        <v>7</v>
      </c>
      <c r="L2" s="32">
        <v>8</v>
      </c>
      <c r="M2" s="32">
        <v>5</v>
      </c>
      <c r="N2" s="32">
        <v>7</v>
      </c>
      <c r="O2" s="32">
        <v>2</v>
      </c>
      <c r="P2" s="32">
        <v>1</v>
      </c>
      <c r="Q2" s="32">
        <v>3</v>
      </c>
      <c r="R2" s="33" t="s">
        <v>9</v>
      </c>
      <c r="S2" s="33" t="s">
        <v>9</v>
      </c>
      <c r="T2" s="33">
        <f>Adatok!W2</f>
        <v>0</v>
      </c>
      <c r="U2"/>
      <c r="V2"/>
      <c r="W2"/>
      <c r="X2"/>
      <c r="Y2" s="34"/>
      <c r="Z2" s="34"/>
      <c r="AA2" s="34"/>
      <c r="AB2" s="34"/>
      <c r="AC2" s="34"/>
    </row>
    <row r="3" spans="1:257" ht="6" customHeight="1">
      <c r="S3" s="35"/>
      <c r="T3" s="35"/>
      <c r="U3" s="35"/>
      <c r="V3" s="35"/>
      <c r="W3" s="35"/>
      <c r="X3" s="35"/>
      <c r="Y3" s="34"/>
      <c r="Z3" s="34"/>
      <c r="AA3" s="34"/>
      <c r="AB3" s="34"/>
      <c r="AC3" s="34"/>
    </row>
    <row r="4" spans="1:257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S4" s="35"/>
      <c r="T4" s="35"/>
      <c r="U4" s="35"/>
      <c r="V4" s="35"/>
      <c r="W4" s="35"/>
      <c r="X4" s="35"/>
      <c r="Y4" s="34"/>
      <c r="Z4" s="34"/>
      <c r="AA4" s="34"/>
      <c r="AB4" s="34"/>
      <c r="AC4" s="34"/>
    </row>
    <row r="5" spans="1:257" ht="7.5" customHeight="1">
      <c r="S5" s="35"/>
      <c r="T5" s="35"/>
      <c r="U5" s="35"/>
      <c r="V5" s="35"/>
      <c r="W5" s="35"/>
      <c r="X5" s="35"/>
      <c r="Y5" s="34"/>
      <c r="Z5" s="34"/>
      <c r="AA5" s="34"/>
      <c r="AB5" s="34"/>
      <c r="AC5" s="34"/>
    </row>
    <row r="6" spans="1:257" ht="15">
      <c r="A6" s="32">
        <v>1</v>
      </c>
      <c r="B6" s="32">
        <v>3</v>
      </c>
      <c r="C6" s="32" t="s">
        <v>7</v>
      </c>
      <c r="D6" s="32" t="s">
        <v>10</v>
      </c>
      <c r="E6" s="32">
        <v>9</v>
      </c>
      <c r="F6" s="32" t="s">
        <v>7</v>
      </c>
      <c r="G6" s="32">
        <v>1</v>
      </c>
      <c r="H6" s="32">
        <v>4</v>
      </c>
      <c r="I6" s="32">
        <v>4</v>
      </c>
      <c r="J6" s="32">
        <v>6</v>
      </c>
      <c r="K6" s="32">
        <v>2</v>
      </c>
      <c r="L6" s="32">
        <v>5</v>
      </c>
      <c r="S6" s="35"/>
      <c r="T6" s="35"/>
      <c r="U6" s="35"/>
      <c r="V6" s="35"/>
      <c r="W6" s="35"/>
      <c r="X6" s="35"/>
      <c r="Y6" s="34"/>
      <c r="Z6" s="34"/>
      <c r="AA6" s="34"/>
      <c r="AB6" s="34"/>
      <c r="AC6" s="34"/>
    </row>
    <row r="7" spans="1:257" ht="7.5" customHeight="1">
      <c r="S7" s="35"/>
      <c r="T7" s="35"/>
      <c r="U7" s="35"/>
      <c r="V7" s="35"/>
      <c r="W7" s="35"/>
      <c r="X7" s="35"/>
      <c r="Y7" s="34"/>
      <c r="Z7" s="34"/>
      <c r="AA7" s="34"/>
      <c r="AB7" s="34"/>
      <c r="AC7" s="34"/>
    </row>
    <row r="8" spans="1:257">
      <c r="A8" s="13" t="s">
        <v>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S8" s="35"/>
      <c r="T8" s="35"/>
      <c r="U8" s="35"/>
      <c r="V8" s="35"/>
      <c r="W8" s="35"/>
      <c r="X8" s="35"/>
      <c r="Y8" s="34"/>
      <c r="Z8" s="34"/>
      <c r="AA8" s="34"/>
      <c r="AB8" s="34"/>
      <c r="AC8" s="34"/>
    </row>
    <row r="9" spans="1:257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S9" s="35"/>
      <c r="T9" s="35"/>
      <c r="U9" s="35"/>
      <c r="V9" s="35"/>
      <c r="W9" s="35"/>
      <c r="X9" s="35"/>
      <c r="Y9" s="34"/>
      <c r="Z9" s="34"/>
      <c r="AA9" s="34"/>
      <c r="AB9" s="34"/>
      <c r="AC9" s="34"/>
    </row>
    <row r="10" spans="1:257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S10" s="35"/>
      <c r="T10" s="35"/>
      <c r="U10" s="35"/>
      <c r="V10" s="35"/>
      <c r="W10" s="35"/>
      <c r="X10" s="35"/>
      <c r="Y10" s="34"/>
      <c r="Z10" s="34"/>
      <c r="AA10" s="34"/>
      <c r="AB10" s="34"/>
      <c r="AC10" s="34"/>
    </row>
    <row r="11" spans="1:257" ht="6.75" customHeight="1">
      <c r="S11" s="35"/>
      <c r="T11" s="35"/>
      <c r="U11" s="35"/>
      <c r="V11" s="35"/>
      <c r="W11" s="35"/>
      <c r="X11" s="35"/>
      <c r="Y11" s="34"/>
      <c r="Z11" s="34"/>
      <c r="AA11" s="34"/>
      <c r="AB11" s="34"/>
      <c r="AC11" s="34"/>
    </row>
    <row r="12" spans="1:257" ht="19">
      <c r="A12" s="12" t="s">
        <v>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</row>
    <row r="13" spans="1:257" ht="19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11" t="s">
        <v>12</v>
      </c>
      <c r="N13" s="11"/>
      <c r="O13" s="11"/>
      <c r="P13" s="11"/>
      <c r="Q13" s="11"/>
      <c r="R13" s="11"/>
      <c r="S13" s="11"/>
      <c r="T13" s="11"/>
      <c r="U13" s="39"/>
      <c r="V13" s="39"/>
      <c r="W13" s="39"/>
      <c r="X13" s="39"/>
    </row>
    <row r="14" spans="1:257" ht="6.75" customHeight="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12" t="s">
        <v>9</v>
      </c>
      <c r="O14" s="12"/>
      <c r="P14" s="12"/>
      <c r="Q14" s="12"/>
      <c r="R14" s="12"/>
      <c r="S14" s="12"/>
      <c r="T14" s="12"/>
      <c r="U14" s="39"/>
      <c r="V14" s="39"/>
      <c r="W14" s="39"/>
      <c r="X14" s="39"/>
    </row>
    <row r="15" spans="1:257" ht="15">
      <c r="A15" s="40" t="s">
        <v>13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N15" s="12"/>
      <c r="O15" s="12"/>
      <c r="P15" s="12"/>
      <c r="Q15" s="12"/>
      <c r="R15" s="12"/>
      <c r="S15" s="12"/>
      <c r="T15" s="12"/>
    </row>
    <row r="16" spans="1:257" ht="6" customHeight="1"/>
    <row r="17" spans="1:24">
      <c r="X17" s="30" t="s">
        <v>14</v>
      </c>
    </row>
    <row r="18" spans="1:24" ht="32.25" customHeight="1">
      <c r="A18" s="42"/>
      <c r="B18" s="10" t="s">
        <v>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43" t="s">
        <v>16</v>
      </c>
      <c r="V18" s="44" t="s">
        <v>17</v>
      </c>
      <c r="W18" s="45" t="s">
        <v>18</v>
      </c>
      <c r="X18" s="46" t="s">
        <v>19</v>
      </c>
    </row>
    <row r="19" spans="1:24" ht="14" customHeight="1">
      <c r="A19" s="47" t="s">
        <v>20</v>
      </c>
      <c r="B19" s="48" t="s">
        <v>21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50">
        <f>+U20+U21+U22</f>
        <v>437234</v>
      </c>
      <c r="V19" s="51" t="e">
        <f>V20+V21+V22</f>
        <v>#REF!</v>
      </c>
      <c r="W19" s="52" t="s">
        <v>9</v>
      </c>
      <c r="X19" s="50">
        <f>+X20+X21+X22</f>
        <v>415453</v>
      </c>
    </row>
    <row r="20" spans="1:24" ht="14" customHeight="1">
      <c r="A20" s="53" t="s">
        <v>22</v>
      </c>
      <c r="B20" s="54" t="s">
        <v>23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6">
        <v>0</v>
      </c>
      <c r="V20" s="57" t="e">
        <f>#REF!+#REF!+#REF!+#REF!+#REF!+#REF!</f>
        <v>#REF!</v>
      </c>
      <c r="W20" s="58"/>
      <c r="X20" s="56">
        <v>0</v>
      </c>
    </row>
    <row r="21" spans="1:24" ht="14" customHeight="1">
      <c r="A21" s="53" t="s">
        <v>24</v>
      </c>
      <c r="B21" s="54" t="s">
        <v>25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9">
        <v>437234</v>
      </c>
      <c r="V21" s="60" t="e">
        <f>SUM(#REF!)</f>
        <v>#REF!</v>
      </c>
      <c r="W21" s="61">
        <v>0</v>
      </c>
      <c r="X21" s="59">
        <v>415453</v>
      </c>
    </row>
    <row r="22" spans="1:24" ht="14" customHeight="1">
      <c r="A22" s="53" t="s">
        <v>26</v>
      </c>
      <c r="B22" s="54" t="s">
        <v>27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9"/>
      <c r="V22" s="60" t="e">
        <f>SUM(#REF!)</f>
        <v>#REF!</v>
      </c>
      <c r="W22" s="61"/>
      <c r="X22" s="59"/>
    </row>
    <row r="23" spans="1:24" ht="14" customHeight="1">
      <c r="A23" s="53" t="s">
        <v>28</v>
      </c>
      <c r="B23" s="62" t="s">
        <v>29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>
        <f>+U24+U25+U26+U27</f>
        <v>89617</v>
      </c>
      <c r="V23" s="64" t="e">
        <f>+V24+V25+V26+V27</f>
        <v>#REF!</v>
      </c>
      <c r="W23" s="64">
        <f>+W24+W25+W26+W27</f>
        <v>0</v>
      </c>
      <c r="X23" s="64">
        <f>+X24+X25+X26+X27</f>
        <v>34259</v>
      </c>
    </row>
    <row r="24" spans="1:24" ht="14" customHeight="1">
      <c r="A24" s="53" t="s">
        <v>30</v>
      </c>
      <c r="B24" s="54" t="s">
        <v>31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9">
        <v>1962</v>
      </c>
      <c r="V24" s="60" t="e">
        <f>SUM(#REF!)</f>
        <v>#REF!</v>
      </c>
      <c r="W24" s="61"/>
      <c r="X24" s="59">
        <v>2231</v>
      </c>
    </row>
    <row r="25" spans="1:24" ht="14" customHeight="1">
      <c r="A25" s="53" t="s">
        <v>32</v>
      </c>
      <c r="B25" s="54" t="s">
        <v>33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9">
        <f>6937+25+1465+82+3+24+100</f>
        <v>8636</v>
      </c>
      <c r="V25" s="60" t="e">
        <f>SUM(#REF!)</f>
        <v>#REF!</v>
      </c>
      <c r="W25" s="61"/>
      <c r="X25" s="59">
        <f>2139+23+30+508+1</f>
        <v>2701</v>
      </c>
    </row>
    <row r="26" spans="1:24" ht="14" customHeight="1">
      <c r="A26" s="53" t="s">
        <v>34</v>
      </c>
      <c r="B26" s="54" t="s">
        <v>35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9"/>
      <c r="V26" s="60" t="e">
        <f>SUM(#REF!)</f>
        <v>#REF!</v>
      </c>
      <c r="W26" s="61"/>
      <c r="X26" s="59"/>
    </row>
    <row r="27" spans="1:24" ht="14" customHeight="1">
      <c r="A27" s="53" t="s">
        <v>36</v>
      </c>
      <c r="B27" s="54" t="s">
        <v>37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9">
        <v>79019</v>
      </c>
      <c r="V27" s="60" t="e">
        <f>SUM(#REF!)</f>
        <v>#REF!</v>
      </c>
      <c r="W27" s="61"/>
      <c r="X27" s="59">
        <v>29327</v>
      </c>
    </row>
    <row r="28" spans="1:24" ht="14" customHeight="1">
      <c r="A28" s="53" t="s">
        <v>38</v>
      </c>
      <c r="B28" s="62" t="s">
        <v>39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5">
        <v>28888</v>
      </c>
      <c r="V28" s="66"/>
      <c r="W28" s="67"/>
      <c r="X28" s="65">
        <v>98990</v>
      </c>
    </row>
    <row r="29" spans="1:24" ht="20" customHeight="1">
      <c r="A29" s="68" t="s">
        <v>40</v>
      </c>
      <c r="B29" s="69" t="s">
        <v>41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1">
        <f>+U19+U23+U28</f>
        <v>555739</v>
      </c>
      <c r="V29" s="71" t="e">
        <f>+V19+V23+V28</f>
        <v>#REF!</v>
      </c>
      <c r="W29" s="71" t="s">
        <v>9</v>
      </c>
      <c r="X29" s="71">
        <f>+X19+X23+X28</f>
        <v>548702</v>
      </c>
    </row>
    <row r="30" spans="1:24" ht="18" customHeight="1">
      <c r="A30" s="72"/>
      <c r="B30" s="73"/>
      <c r="C30" s="74"/>
      <c r="D30" s="74"/>
      <c r="E30" s="75"/>
      <c r="F30" s="75"/>
      <c r="G30" s="75"/>
      <c r="H30" s="74"/>
      <c r="I30" s="74"/>
      <c r="J30" s="74"/>
      <c r="K30" s="74"/>
      <c r="L30" s="74"/>
      <c r="M30" s="74"/>
      <c r="N30" s="75"/>
      <c r="O30" s="75"/>
      <c r="P30" s="75"/>
      <c r="Q30" s="75"/>
      <c r="R30" s="75"/>
      <c r="S30" s="75"/>
      <c r="T30" s="75"/>
      <c r="U30" s="76"/>
      <c r="V30" s="76"/>
      <c r="W30" s="76"/>
      <c r="X30" s="76"/>
    </row>
    <row r="31" spans="1:24" ht="18" customHeight="1">
      <c r="A31" s="72"/>
      <c r="B31" s="7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  <c r="V31" s="76"/>
      <c r="W31" s="76"/>
      <c r="X31" s="76"/>
    </row>
    <row r="32" spans="1:24" ht="18" customHeight="1">
      <c r="A32" s="72"/>
      <c r="B32" s="77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6"/>
      <c r="V32" s="76"/>
      <c r="W32" s="76"/>
      <c r="X32" s="76"/>
    </row>
    <row r="33" spans="1:30" ht="15">
      <c r="A33" s="40" t="s">
        <v>42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5" spans="1:30">
      <c r="X35" s="30" t="s">
        <v>14</v>
      </c>
    </row>
    <row r="36" spans="1:30" ht="32.25" customHeight="1">
      <c r="A36" s="78"/>
      <c r="B36" s="9" t="s">
        <v>15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79" t="s">
        <v>16</v>
      </c>
      <c r="V36" s="80" t="s">
        <v>17</v>
      </c>
      <c r="W36" s="45" t="s">
        <v>18</v>
      </c>
      <c r="X36" s="46" t="s">
        <v>19</v>
      </c>
    </row>
    <row r="37" spans="1:30" ht="14" customHeight="1">
      <c r="A37" s="81" t="s">
        <v>43</v>
      </c>
      <c r="B37" s="82" t="s">
        <v>44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4">
        <f>SUM(U38:U45)</f>
        <v>51210</v>
      </c>
      <c r="V37" s="84">
        <f>SUM(V38:V45)</f>
        <v>0</v>
      </c>
      <c r="W37" s="84">
        <f>SUM(W38:W45)</f>
        <v>0</v>
      </c>
      <c r="X37" s="84">
        <f>SUM(X38:X45)</f>
        <v>71521</v>
      </c>
    </row>
    <row r="38" spans="1:30" ht="14" customHeight="1">
      <c r="A38" s="53" t="s">
        <v>45</v>
      </c>
      <c r="B38" s="85" t="s">
        <v>46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7">
        <v>3000</v>
      </c>
      <c r="V38" s="88"/>
      <c r="W38" s="67"/>
      <c r="X38" s="87">
        <v>3000</v>
      </c>
    </row>
    <row r="39" spans="1:30" ht="14" customHeight="1">
      <c r="A39" s="53" t="s">
        <v>47</v>
      </c>
      <c r="B39" s="89" t="s">
        <v>48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7"/>
      <c r="V39" s="88"/>
      <c r="W39" s="67"/>
      <c r="X39" s="87"/>
    </row>
    <row r="40" spans="1:30" ht="14" customHeight="1">
      <c r="A40" s="53" t="s">
        <v>49</v>
      </c>
      <c r="B40" s="85" t="s">
        <v>50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7"/>
      <c r="V40" s="88"/>
      <c r="W40" s="67"/>
      <c r="X40" s="87"/>
    </row>
    <row r="41" spans="1:30" ht="14" customHeight="1">
      <c r="A41" s="53" t="s">
        <v>51</v>
      </c>
      <c r="B41" s="85" t="s">
        <v>52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7"/>
      <c r="V41" s="88"/>
      <c r="W41" s="67"/>
      <c r="X41" s="87"/>
    </row>
    <row r="42" spans="1:30" ht="14" customHeight="1">
      <c r="A42" s="53" t="s">
        <v>53</v>
      </c>
      <c r="B42" s="85" t="s">
        <v>54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7">
        <v>22416</v>
      </c>
      <c r="V42" s="88"/>
      <c r="W42" s="67">
        <v>0</v>
      </c>
      <c r="X42" s="87">
        <v>48209</v>
      </c>
    </row>
    <row r="43" spans="1:30" ht="14" customHeight="1">
      <c r="A43" s="53" t="s">
        <v>55</v>
      </c>
      <c r="B43" s="85" t="s">
        <v>56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7"/>
      <c r="V43" s="88"/>
      <c r="W43" s="67"/>
      <c r="X43" s="87"/>
    </row>
    <row r="44" spans="1:30" ht="14" customHeight="1">
      <c r="A44" s="53" t="s">
        <v>57</v>
      </c>
      <c r="B44" s="85" t="s">
        <v>58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7"/>
      <c r="V44" s="88"/>
      <c r="W44" s="67"/>
      <c r="X44" s="87"/>
    </row>
    <row r="45" spans="1:30" ht="14" customHeight="1">
      <c r="A45" s="53" t="s">
        <v>59</v>
      </c>
      <c r="B45" s="85" t="s">
        <v>60</v>
      </c>
      <c r="C45" s="86"/>
      <c r="D45" s="85" t="s">
        <v>61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7">
        <v>25794</v>
      </c>
      <c r="V45" s="88"/>
      <c r="W45" s="67"/>
      <c r="X45" s="87">
        <v>20312</v>
      </c>
    </row>
    <row r="46" spans="1:30" ht="14" customHeight="1">
      <c r="A46" s="53"/>
      <c r="B46" s="90" t="s">
        <v>62</v>
      </c>
      <c r="C46" s="91"/>
      <c r="D46" s="92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65">
        <v>0</v>
      </c>
      <c r="V46" s="67"/>
      <c r="W46" s="67"/>
      <c r="X46" s="65">
        <v>0</v>
      </c>
    </row>
    <row r="47" spans="1:30" ht="14" customHeight="1">
      <c r="A47" s="53" t="s">
        <v>63</v>
      </c>
      <c r="B47" s="90" t="s">
        <v>64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64">
        <f>+U48+U49+U50</f>
        <v>475570</v>
      </c>
      <c r="V47" s="64" t="e">
        <f>+V48+V49+V50</f>
        <v>#REF!</v>
      </c>
      <c r="W47" s="64">
        <f>+W48+W49+W50</f>
        <v>0</v>
      </c>
      <c r="X47" s="64">
        <f>+X48+X49+X50</f>
        <v>450680</v>
      </c>
    </row>
    <row r="48" spans="1:30" ht="14" customHeight="1">
      <c r="A48" s="53" t="s">
        <v>65</v>
      </c>
      <c r="B48" s="85" t="s">
        <v>66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59"/>
      <c r="V48" s="93"/>
      <c r="W48" s="94"/>
      <c r="X48" s="59"/>
      <c r="AD48" s="17" t="s">
        <v>9</v>
      </c>
    </row>
    <row r="49" spans="1:24" ht="14" customHeight="1">
      <c r="A49" s="53" t="s">
        <v>67</v>
      </c>
      <c r="B49" s="85" t="s">
        <v>68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59">
        <v>158987</v>
      </c>
      <c r="V49" s="95" t="e">
        <f>SUM(#REF!)</f>
        <v>#REF!</v>
      </c>
      <c r="W49" s="61"/>
      <c r="X49" s="59">
        <v>158987</v>
      </c>
    </row>
    <row r="50" spans="1:24" ht="14" customHeight="1">
      <c r="A50" s="53" t="s">
        <v>69</v>
      </c>
      <c r="B50" s="85" t="s">
        <v>70</v>
      </c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59">
        <f>18+7924+1665+917+84+1663+57+1236+2617+394+300000+37-29</f>
        <v>316583</v>
      </c>
      <c r="V50" s="93" t="e">
        <f>SUM(#REF!)</f>
        <v>#REF!</v>
      </c>
      <c r="W50" s="94"/>
      <c r="X50" s="59">
        <f>2592+289090+6+3+2</f>
        <v>291693</v>
      </c>
    </row>
    <row r="51" spans="1:24" ht="14" customHeight="1">
      <c r="A51" s="96" t="s">
        <v>71</v>
      </c>
      <c r="B51" s="97" t="s">
        <v>72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65">
        <v>28959</v>
      </c>
      <c r="V51" s="99"/>
      <c r="W51" s="100"/>
      <c r="X51" s="65">
        <v>26501</v>
      </c>
    </row>
    <row r="52" spans="1:24" ht="20" customHeight="1">
      <c r="A52" s="68" t="s">
        <v>73</v>
      </c>
      <c r="B52" s="69" t="s">
        <v>74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101">
        <f>+U37+U47+U51+U46</f>
        <v>555739</v>
      </c>
      <c r="V52" s="101" t="e">
        <f>+V37+V47+V51</f>
        <v>#REF!</v>
      </c>
      <c r="W52" s="101">
        <f>+W37+W47+W51</f>
        <v>0</v>
      </c>
      <c r="X52" s="101">
        <f>+X37+X47+X51+X46</f>
        <v>548702</v>
      </c>
    </row>
    <row r="53" spans="1:24" ht="18" customHeight="1">
      <c r="A53" s="72"/>
      <c r="B53" s="77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6"/>
      <c r="V53" s="76"/>
      <c r="W53" s="76"/>
      <c r="X53" s="76">
        <f>+X29-X52</f>
        <v>0</v>
      </c>
    </row>
    <row r="54" spans="1:24" ht="18" customHeight="1">
      <c r="A54" s="72"/>
      <c r="B54" s="77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6"/>
      <c r="V54" s="76"/>
      <c r="W54" s="76"/>
      <c r="X54" s="76"/>
    </row>
    <row r="55" spans="1:24">
      <c r="B55" s="102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4"/>
      <c r="V55" s="104"/>
      <c r="W55" s="104"/>
      <c r="X55" s="104"/>
    </row>
    <row r="56" spans="1:24">
      <c r="B56" s="102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4"/>
      <c r="V56" s="104"/>
      <c r="W56" s="104"/>
      <c r="X56" s="104"/>
    </row>
    <row r="58" spans="1:24" ht="15">
      <c r="A58" s="14" t="s">
        <v>75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05"/>
      <c r="U58" s="105"/>
      <c r="V58" s="105"/>
      <c r="W58" s="105"/>
      <c r="X58" s="105"/>
    </row>
    <row r="59" spans="1:24" ht="15">
      <c r="A59" s="26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4" t="s">
        <v>76</v>
      </c>
      <c r="R59" s="14"/>
      <c r="S59" s="14"/>
      <c r="T59" s="18"/>
      <c r="U59" s="14" t="s">
        <v>77</v>
      </c>
      <c r="V59" s="14"/>
      <c r="W59" s="14"/>
      <c r="X59" s="14"/>
    </row>
    <row r="60" spans="1:24" ht="15">
      <c r="A60" s="26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4" t="s">
        <v>78</v>
      </c>
      <c r="V60" s="14"/>
      <c r="W60" s="14"/>
      <c r="X60" s="14"/>
    </row>
    <row r="65" spans="1:25" ht="15">
      <c r="A65" s="32">
        <v>2</v>
      </c>
      <c r="B65" s="32">
        <v>3</v>
      </c>
      <c r="C65" s="32">
        <v>1</v>
      </c>
      <c r="D65" s="32">
        <v>5</v>
      </c>
      <c r="E65" s="32">
        <v>7</v>
      </c>
      <c r="F65" s="32">
        <v>5</v>
      </c>
      <c r="G65" s="32">
        <v>7</v>
      </c>
      <c r="H65" s="32">
        <v>4</v>
      </c>
      <c r="I65" s="32">
        <v>4</v>
      </c>
      <c r="J65" s="32">
        <v>7</v>
      </c>
      <c r="K65" s="32">
        <v>7</v>
      </c>
      <c r="L65" s="32">
        <v>8</v>
      </c>
      <c r="M65" s="32">
        <v>5</v>
      </c>
      <c r="N65" s="32">
        <v>7</v>
      </c>
      <c r="O65" s="32">
        <v>2</v>
      </c>
      <c r="P65" s="32">
        <f>P2</f>
        <v>1</v>
      </c>
      <c r="Q65" s="32">
        <f>Q2</f>
        <v>3</v>
      </c>
    </row>
    <row r="66" spans="1:25" ht="5.25" customHeight="1"/>
    <row r="67" spans="1:25">
      <c r="A67" s="13" t="s">
        <v>2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9" spans="1:25" ht="15">
      <c r="A69" s="32">
        <f t="shared" ref="A69:F69" si="0">A6</f>
        <v>1</v>
      </c>
      <c r="B69" s="32">
        <f t="shared" si="0"/>
        <v>3</v>
      </c>
      <c r="C69" s="32" t="str">
        <f t="shared" si="0"/>
        <v>-</v>
      </c>
      <c r="D69" s="32" t="str">
        <f t="shared" si="0"/>
        <v>0</v>
      </c>
      <c r="E69" s="32">
        <f t="shared" si="0"/>
        <v>9</v>
      </c>
      <c r="F69" s="32" t="str">
        <f t="shared" si="0"/>
        <v>-</v>
      </c>
      <c r="G69" s="32">
        <v>1</v>
      </c>
      <c r="H69" s="32">
        <v>4</v>
      </c>
      <c r="I69" s="32">
        <v>4</v>
      </c>
      <c r="J69" s="32">
        <v>6</v>
      </c>
      <c r="K69" s="32">
        <v>2</v>
      </c>
      <c r="L69" s="32">
        <v>5</v>
      </c>
    </row>
    <row r="70" spans="1:25" ht="6" customHeight="1"/>
    <row r="71" spans="1:25">
      <c r="A71" s="13" t="s">
        <v>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6" spans="1:25" ht="19">
      <c r="A76" s="12" t="str">
        <f>+A12</f>
        <v>Mogyoród Településüzemeltető Nonprofit Kft. 2026.I. félévi beszámoló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37"/>
    </row>
    <row r="77" spans="1:25" ht="19">
      <c r="A77" s="11" t="str">
        <f>+M13</f>
        <v>2026.01.01-2026.06.30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5" ht="16">
      <c r="O78" s="8" t="s">
        <v>9</v>
      </c>
      <c r="P78" s="8"/>
      <c r="Q78" s="8"/>
      <c r="R78" s="8"/>
      <c r="S78" s="8"/>
      <c r="T78" s="8"/>
    </row>
    <row r="79" spans="1:25">
      <c r="A79" s="106" t="s">
        <v>79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</row>
    <row r="80" spans="1:25">
      <c r="A80" s="107" t="s">
        <v>80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</row>
    <row r="81" spans="1:24">
      <c r="X81" s="30" t="s">
        <v>14</v>
      </c>
    </row>
    <row r="82" spans="1:24" ht="32.25" customHeight="1">
      <c r="A82" s="42"/>
      <c r="B82" s="7" t="s">
        <v>15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108" t="s">
        <v>16</v>
      </c>
      <c r="V82" s="109" t="s">
        <v>17</v>
      </c>
      <c r="W82" s="109" t="s">
        <v>18</v>
      </c>
      <c r="X82" s="108" t="s">
        <v>19</v>
      </c>
    </row>
    <row r="83" spans="1:24" ht="14" customHeight="1">
      <c r="A83" s="110" t="s">
        <v>81</v>
      </c>
      <c r="B83" s="90" t="s">
        <v>82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111">
        <v>200198</v>
      </c>
      <c r="V83" s="112" t="e">
        <f>SUM(#REF!)</f>
        <v>#REF!</v>
      </c>
      <c r="W83" s="113"/>
      <c r="X83" s="111">
        <v>106762</v>
      </c>
    </row>
    <row r="84" spans="1:24" ht="14" customHeight="1">
      <c r="A84" s="110" t="s">
        <v>83</v>
      </c>
      <c r="B84" s="90" t="s">
        <v>84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114">
        <v>3217</v>
      </c>
      <c r="V84" s="115"/>
      <c r="W84" s="94">
        <v>0</v>
      </c>
      <c r="X84" s="114">
        <v>0</v>
      </c>
    </row>
    <row r="85" spans="1:24" ht="14" customHeight="1">
      <c r="A85" s="110" t="s">
        <v>85</v>
      </c>
      <c r="B85" s="90" t="s">
        <v>86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116">
        <v>260453</v>
      </c>
      <c r="V85" s="66"/>
      <c r="W85" s="100"/>
      <c r="X85" s="116">
        <v>146947</v>
      </c>
    </row>
    <row r="86" spans="1:24" ht="14" customHeight="1">
      <c r="A86" s="110"/>
      <c r="B86" s="89" t="s">
        <v>87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116"/>
      <c r="V86" s="66"/>
      <c r="W86" s="100"/>
      <c r="X86" s="116"/>
    </row>
    <row r="87" spans="1:24" ht="14" customHeight="1">
      <c r="A87" s="110" t="s">
        <v>88</v>
      </c>
      <c r="B87" s="90" t="s">
        <v>89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114">
        <v>140665</v>
      </c>
      <c r="V87" s="115" t="e">
        <f>SUM(#REF!)</f>
        <v>#REF!</v>
      </c>
      <c r="W87" s="94">
        <v>0</v>
      </c>
      <c r="X87" s="114">
        <v>81655</v>
      </c>
    </row>
    <row r="88" spans="1:24" ht="14" customHeight="1">
      <c r="A88" s="110" t="s">
        <v>90</v>
      </c>
      <c r="B88" s="90" t="s">
        <v>91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114">
        <v>249253</v>
      </c>
      <c r="V88" s="115" t="e">
        <f>SUM(#REF!)</f>
        <v>#REF!</v>
      </c>
      <c r="W88" s="94"/>
      <c r="X88" s="114">
        <v>123753</v>
      </c>
    </row>
    <row r="89" spans="1:24" ht="14" customHeight="1">
      <c r="A89" s="110" t="s">
        <v>92</v>
      </c>
      <c r="B89" s="90" t="s">
        <v>93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116">
        <v>30456</v>
      </c>
      <c r="V89" s="66"/>
      <c r="W89" s="100"/>
      <c r="X89" s="116">
        <v>21781</v>
      </c>
    </row>
    <row r="90" spans="1:24" ht="14" customHeight="1">
      <c r="A90" s="110" t="s">
        <v>94</v>
      </c>
      <c r="B90" s="90" t="s">
        <v>95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116">
        <v>17692</v>
      </c>
      <c r="V90" s="66"/>
      <c r="W90" s="100"/>
      <c r="X90" s="116">
        <v>6206</v>
      </c>
    </row>
    <row r="91" spans="1:24" ht="14" customHeight="1">
      <c r="A91" s="110"/>
      <c r="B91" s="89" t="s">
        <v>87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116"/>
      <c r="V91" s="66"/>
      <c r="W91" s="100"/>
      <c r="X91" s="116"/>
    </row>
    <row r="92" spans="1:24" ht="14" customHeight="1">
      <c r="A92" s="110" t="s">
        <v>96</v>
      </c>
      <c r="B92" s="117" t="s">
        <v>97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114">
        <f>+U83+U84+U85-U87-U88-U89-U90-U91</f>
        <v>25802</v>
      </c>
      <c r="V92" s="118" t="e">
        <f>+V83+V84+V85-V87-V88-V89-V90-V91</f>
        <v>#REF!</v>
      </c>
      <c r="W92" s="94">
        <f>+W83+W84+W85-W87-W88-W89-W90-W91</f>
        <v>0</v>
      </c>
      <c r="X92" s="114">
        <f>+X83+X84+X85-X87-X88-X89-X90-X91+1</f>
        <v>20315</v>
      </c>
    </row>
    <row r="93" spans="1:24" ht="14" customHeight="1">
      <c r="A93" s="110" t="s">
        <v>98</v>
      </c>
      <c r="B93" s="90" t="s">
        <v>99</v>
      </c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114">
        <v>0</v>
      </c>
      <c r="V93" s="115" t="e">
        <f>SUM(#REF!)</f>
        <v>#REF!</v>
      </c>
      <c r="W93" s="94"/>
      <c r="X93" s="114">
        <v>0</v>
      </c>
    </row>
    <row r="94" spans="1:24" ht="14" customHeight="1">
      <c r="A94" s="110" t="s">
        <v>100</v>
      </c>
      <c r="B94" s="90" t="s">
        <v>101</v>
      </c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114">
        <v>0</v>
      </c>
      <c r="V94" s="115" t="e">
        <f>SUM(#REF!)</f>
        <v>#REF!</v>
      </c>
      <c r="W94" s="94"/>
      <c r="X94" s="114">
        <v>0</v>
      </c>
    </row>
    <row r="95" spans="1:24" ht="14" customHeight="1">
      <c r="A95" s="110" t="s">
        <v>102</v>
      </c>
      <c r="B95" s="90" t="s">
        <v>103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114">
        <f>U93-U94</f>
        <v>0</v>
      </c>
      <c r="V95" s="118" t="e">
        <f>+V93-V94</f>
        <v>#REF!</v>
      </c>
      <c r="W95" s="94">
        <f>+W93-W94</f>
        <v>0</v>
      </c>
      <c r="X95" s="114">
        <f>X93-X94</f>
        <v>0</v>
      </c>
    </row>
    <row r="96" spans="1:24" ht="14" customHeight="1">
      <c r="A96" s="110" t="s">
        <v>104</v>
      </c>
      <c r="B96" s="90" t="s">
        <v>105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114">
        <f>U92+U95</f>
        <v>25802</v>
      </c>
      <c r="V96" s="118" t="e">
        <f>V92+V93</f>
        <v>#REF!</v>
      </c>
      <c r="W96" s="94">
        <f>W92+W93</f>
        <v>0</v>
      </c>
      <c r="X96" s="114">
        <f>X92+X95</f>
        <v>20315</v>
      </c>
    </row>
    <row r="97" spans="1:25" ht="14" customHeight="1">
      <c r="A97" s="110" t="s">
        <v>106</v>
      </c>
      <c r="B97" s="90" t="s">
        <v>107</v>
      </c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116">
        <v>8</v>
      </c>
      <c r="V97" s="66"/>
      <c r="W97" s="100"/>
      <c r="X97" s="116">
        <v>3</v>
      </c>
    </row>
    <row r="98" spans="1:25" ht="14" customHeight="1">
      <c r="A98" s="110" t="s">
        <v>108</v>
      </c>
      <c r="B98" s="90" t="s">
        <v>109</v>
      </c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114">
        <f>+U96-U97</f>
        <v>25794</v>
      </c>
      <c r="V98" s="118" t="e">
        <f>+V96-V97</f>
        <v>#REF!</v>
      </c>
      <c r="W98" s="94">
        <f>+W96-W97</f>
        <v>0</v>
      </c>
      <c r="X98" s="114">
        <f>+X96-X97</f>
        <v>20312</v>
      </c>
    </row>
    <row r="99" spans="1:25">
      <c r="X99" s="119"/>
    </row>
    <row r="103" spans="1:25" ht="15">
      <c r="A103" s="6" t="str">
        <f>+A58</f>
        <v>Keltezés: Mogyoród, 2026.08.16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U103" s="105"/>
      <c r="V103" s="105"/>
      <c r="W103" s="105"/>
      <c r="X103" s="105"/>
    </row>
    <row r="104" spans="1:25" ht="15">
      <c r="A104" s="26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4" t="s">
        <v>76</v>
      </c>
      <c r="R104" s="14"/>
      <c r="S104" s="14"/>
      <c r="T104" s="18"/>
      <c r="U104" s="14" t="s">
        <v>77</v>
      </c>
      <c r="V104" s="14"/>
      <c r="W104" s="14"/>
      <c r="X104" s="14"/>
      <c r="Y104" s="18"/>
    </row>
    <row r="105" spans="1:25" ht="15">
      <c r="A105" s="26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4" t="s">
        <v>78</v>
      </c>
      <c r="V105" s="14"/>
      <c r="W105" s="14"/>
      <c r="X105" s="14"/>
      <c r="Y105" s="18"/>
    </row>
    <row r="110" spans="1:25">
      <c r="U110" s="31"/>
      <c r="V110" s="31"/>
      <c r="W110" s="31"/>
      <c r="X110" s="31"/>
    </row>
  </sheetData>
  <mergeCells count="21">
    <mergeCell ref="U105:X105"/>
    <mergeCell ref="O78:T78"/>
    <mergeCell ref="B82:T82"/>
    <mergeCell ref="A103:N103"/>
    <mergeCell ref="Q104:S104"/>
    <mergeCell ref="U104:X104"/>
    <mergeCell ref="U60:X60"/>
    <mergeCell ref="A67:Q67"/>
    <mergeCell ref="A71:L71"/>
    <mergeCell ref="A76:X76"/>
    <mergeCell ref="A77:X77"/>
    <mergeCell ref="B18:T18"/>
    <mergeCell ref="B36:T36"/>
    <mergeCell ref="A58:M58"/>
    <mergeCell ref="Q59:S59"/>
    <mergeCell ref="U59:X59"/>
    <mergeCell ref="A4:Q4"/>
    <mergeCell ref="A8:L8"/>
    <mergeCell ref="A12:X12"/>
    <mergeCell ref="M13:T13"/>
    <mergeCell ref="N14:T15"/>
  </mergeCells>
  <pageMargins left="1.1812499999999999" right="0.39374999999999999" top="0.59027777777777801" bottom="0.39374999999999999" header="0.511811023622047" footer="0.511811023622047"/>
  <pageSetup paperSize="9" scale="75" orientation="portrait" horizontalDpi="300" verticalDpi="300"/>
  <rowBreaks count="2" manualBreakCount="2">
    <brk id="62" max="16383" man="1"/>
    <brk id="10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251"/>
  <sheetViews>
    <sheetView showGridLines="0" showZeros="0" zoomScaleNormal="100" workbookViewId="0"/>
  </sheetViews>
  <sheetFormatPr baseColWidth="10" defaultColWidth="2.796875" defaultRowHeight="14"/>
  <cols>
    <col min="1" max="1" width="3.3984375" style="30" customWidth="1"/>
    <col min="2" max="20" width="2.59765625" style="17"/>
    <col min="21" max="21" width="13.3984375" style="17" customWidth="1"/>
    <col min="22" max="22" width="14.3984375" style="17" hidden="1" customWidth="1"/>
    <col min="23" max="23" width="12.796875" style="17" customWidth="1"/>
    <col min="24" max="257" width="2.59765625" style="17"/>
  </cols>
  <sheetData>
    <row r="1" spans="1:257">
      <c r="U1" s="31"/>
      <c r="V1" s="31"/>
      <c r="W1" s="31"/>
      <c r="X1" s="31"/>
    </row>
    <row r="2" spans="1:257" ht="15">
      <c r="A2" s="28">
        <f>Adatok!D2</f>
        <v>1</v>
      </c>
      <c r="B2" s="28">
        <f>Adatok!E2</f>
        <v>2</v>
      </c>
      <c r="C2" s="28">
        <f>Adatok!F2</f>
        <v>4</v>
      </c>
      <c r="D2" s="28">
        <f>Adatok!G2</f>
        <v>7</v>
      </c>
      <c r="E2" s="28">
        <f>Adatok!H2</f>
        <v>2</v>
      </c>
      <c r="F2" s="28">
        <f>Adatok!I2</f>
        <v>7</v>
      </c>
      <c r="G2" s="28">
        <f>Adatok!J2</f>
        <v>0</v>
      </c>
      <c r="H2" s="120">
        <f>Adatok!K2</f>
        <v>1</v>
      </c>
      <c r="I2" s="121">
        <f>Adatok!L2</f>
        <v>5</v>
      </c>
      <c r="J2" s="28">
        <f>Adatok!M2</f>
        <v>1</v>
      </c>
      <c r="K2" s="28">
        <f>Adatok!N2</f>
        <v>7</v>
      </c>
      <c r="L2" s="120">
        <f>Adatok!O2</f>
        <v>0</v>
      </c>
      <c r="M2" s="121">
        <f>Adatok!P2</f>
        <v>1</v>
      </c>
      <c r="N2" s="28">
        <f>Adatok!Q2</f>
        <v>1</v>
      </c>
      <c r="O2" s="120">
        <f>Adatok!R2</f>
        <v>3</v>
      </c>
      <c r="P2" s="23">
        <f>Adatok!S2</f>
        <v>1</v>
      </c>
      <c r="Q2" s="28">
        <f>Adatok!T2</f>
        <v>3</v>
      </c>
      <c r="S2" s="122"/>
      <c r="T2" s="34"/>
      <c r="U2" s="34"/>
      <c r="V2" s="34"/>
      <c r="W2" s="34"/>
      <c r="X2" s="34"/>
      <c r="Y2" s="34"/>
      <c r="Z2" s="34"/>
      <c r="AA2" s="34"/>
      <c r="AB2" s="34"/>
    </row>
    <row r="3" spans="1:257" ht="6" customHeight="1"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257">
      <c r="A4" s="13" t="s">
        <v>110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57" ht="7.5" customHeight="1"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57" ht="15">
      <c r="A6" s="28">
        <f>Adatok!D6</f>
        <v>1</v>
      </c>
      <c r="B6" s="28">
        <f>Adatok!E6</f>
        <v>3</v>
      </c>
      <c r="C6" s="28" t="str">
        <f>Adatok!F6</f>
        <v>-</v>
      </c>
      <c r="D6" s="28">
        <f>Adatok!G6</f>
        <v>0</v>
      </c>
      <c r="E6" s="28">
        <f>Adatok!H6</f>
        <v>9</v>
      </c>
      <c r="F6" s="28" t="str">
        <f>Adatok!I6</f>
        <v>-</v>
      </c>
      <c r="G6" s="28">
        <f>Adatok!J6</f>
        <v>0</v>
      </c>
      <c r="H6" s="28">
        <f>Adatok!K6</f>
        <v>8</v>
      </c>
      <c r="I6" s="28">
        <f>Adatok!L6</f>
        <v>4</v>
      </c>
      <c r="J6" s="28">
        <f>Adatok!M6</f>
        <v>9</v>
      </c>
      <c r="K6" s="28">
        <f>Adatok!N6</f>
        <v>6</v>
      </c>
      <c r="L6" s="28">
        <f>Adatok!O6</f>
        <v>4</v>
      </c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57" ht="7.5" customHeight="1"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57">
      <c r="A8" s="13" t="s">
        <v>111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57" ht="6.75" customHeight="1"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57" ht="24" customHeight="1"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57" ht="16">
      <c r="A11" s="8" t="str">
        <f>CONCATENATE(Adatok!B2," Bilanz ",Adatok!B6)</f>
        <v>MOGYORÓD NONPROFIT KFT Bilanz 2025.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</row>
    <row r="13" spans="1:257" ht="6.75" customHeight="1"/>
    <row r="14" spans="1:257" ht="15">
      <c r="A14" s="40" t="s">
        <v>112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257" ht="6" customHeight="1"/>
    <row r="16" spans="1:257">
      <c r="W16" s="123" t="s">
        <v>113</v>
      </c>
    </row>
    <row r="17" spans="1:23" ht="32.25" customHeight="1">
      <c r="A17" s="42"/>
      <c r="B17" s="10" t="s">
        <v>114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24" t="s">
        <v>115</v>
      </c>
      <c r="V17" s="125" t="s">
        <v>116</v>
      </c>
      <c r="W17" s="126" t="s">
        <v>117</v>
      </c>
    </row>
    <row r="18" spans="1:23" ht="12.75" customHeight="1">
      <c r="A18" s="47" t="s">
        <v>20</v>
      </c>
      <c r="B18" s="48" t="s">
        <v>118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127">
        <f>Merleg_m!U19</f>
        <v>437234</v>
      </c>
      <c r="V18" s="127" t="e">
        <f>Merleg_m!V19</f>
        <v>#REF!</v>
      </c>
      <c r="W18" s="128">
        <f>Merleg_m!X19</f>
        <v>415453</v>
      </c>
    </row>
    <row r="19" spans="1:23" ht="12.75" customHeight="1">
      <c r="A19" s="53" t="s">
        <v>22</v>
      </c>
      <c r="B19" s="54" t="s">
        <v>119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129">
        <f>Merleg_m!U20</f>
        <v>0</v>
      </c>
      <c r="V19" s="129" t="e">
        <f>Merleg_m!V20</f>
        <v>#REF!</v>
      </c>
      <c r="W19" s="130">
        <f>Merleg_m!X20</f>
        <v>0</v>
      </c>
    </row>
    <row r="20" spans="1:23" ht="12.75" customHeight="1">
      <c r="A20" s="53" t="s">
        <v>24</v>
      </c>
      <c r="B20" s="54" t="s">
        <v>120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88" t="e">
        <f>#REF!</f>
        <v>#REF!</v>
      </c>
      <c r="V20" s="88" t="e">
        <f>#REF!</f>
        <v>#REF!</v>
      </c>
      <c r="W20" s="131" t="e">
        <f>#REF!</f>
        <v>#REF!</v>
      </c>
    </row>
    <row r="21" spans="1:23" ht="12.75" customHeight="1">
      <c r="A21" s="53" t="s">
        <v>26</v>
      </c>
      <c r="B21" s="54" t="s">
        <v>121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88" t="e">
        <f>#REF!</f>
        <v>#REF!</v>
      </c>
      <c r="V21" s="88" t="e">
        <f>#REF!</f>
        <v>#REF!</v>
      </c>
      <c r="W21" s="131" t="e">
        <f>#REF!</f>
        <v>#REF!</v>
      </c>
    </row>
    <row r="22" spans="1:23" ht="12.75" customHeight="1">
      <c r="A22" s="53" t="s">
        <v>28</v>
      </c>
      <c r="B22" s="54" t="s">
        <v>122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88" t="e">
        <f>#REF!</f>
        <v>#REF!</v>
      </c>
      <c r="V22" s="88" t="e">
        <f>#REF!</f>
        <v>#REF!</v>
      </c>
      <c r="W22" s="131" t="e">
        <f>#REF!</f>
        <v>#REF!</v>
      </c>
    </row>
    <row r="23" spans="1:23" ht="12.75" customHeight="1">
      <c r="A23" s="53" t="s">
        <v>30</v>
      </c>
      <c r="B23" s="54" t="s">
        <v>123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88" t="e">
        <f>#REF!</f>
        <v>#REF!</v>
      </c>
      <c r="V23" s="88" t="e">
        <f>#REF!</f>
        <v>#REF!</v>
      </c>
      <c r="W23" s="131" t="e">
        <f>#REF!</f>
        <v>#REF!</v>
      </c>
    </row>
    <row r="24" spans="1:23" ht="12.75" customHeight="1">
      <c r="A24" s="53" t="s">
        <v>32</v>
      </c>
      <c r="B24" s="54" t="s">
        <v>124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88" t="e">
        <f>#REF!</f>
        <v>#REF!</v>
      </c>
      <c r="V24" s="88" t="e">
        <f>#REF!</f>
        <v>#REF!</v>
      </c>
      <c r="W24" s="131" t="e">
        <f>#REF!</f>
        <v>#REF!</v>
      </c>
    </row>
    <row r="25" spans="1:23" ht="12.75" customHeight="1">
      <c r="A25" s="53" t="s">
        <v>34</v>
      </c>
      <c r="B25" s="54" t="s">
        <v>125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88" t="e">
        <f>#REF!</f>
        <v>#REF!</v>
      </c>
      <c r="V25" s="88" t="e">
        <f>#REF!</f>
        <v>#REF!</v>
      </c>
      <c r="W25" s="131" t="e">
        <f>#REF!</f>
        <v>#REF!</v>
      </c>
    </row>
    <row r="26" spans="1:23" ht="12.75" customHeight="1">
      <c r="A26" s="53" t="s">
        <v>36</v>
      </c>
      <c r="B26" s="54" t="s">
        <v>126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5">
        <f>Merleg_m!U21</f>
        <v>437234</v>
      </c>
      <c r="V26" s="95" t="e">
        <f>Merleg_m!V21</f>
        <v>#REF!</v>
      </c>
      <c r="W26" s="132">
        <f>Merleg_m!X21</f>
        <v>415453</v>
      </c>
    </row>
    <row r="27" spans="1:23" ht="12.75" customHeight="1">
      <c r="A27" s="53" t="s">
        <v>38</v>
      </c>
      <c r="B27" s="54" t="s">
        <v>127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88" t="e">
        <f>#REF!</f>
        <v>#REF!</v>
      </c>
      <c r="V27" s="88" t="e">
        <f>#REF!</f>
        <v>#REF!</v>
      </c>
      <c r="W27" s="131" t="e">
        <f>#REF!</f>
        <v>#REF!</v>
      </c>
    </row>
    <row r="28" spans="1:23" ht="12.75" customHeight="1">
      <c r="A28" s="53" t="s">
        <v>40</v>
      </c>
      <c r="B28" s="54" t="s">
        <v>128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88" t="e">
        <f>#REF!</f>
        <v>#REF!</v>
      </c>
      <c r="V28" s="88" t="e">
        <f>#REF!</f>
        <v>#REF!</v>
      </c>
      <c r="W28" s="131" t="e">
        <f>#REF!</f>
        <v>#REF!</v>
      </c>
    </row>
    <row r="29" spans="1:23" ht="12.75" customHeight="1">
      <c r="A29" s="53" t="s">
        <v>43</v>
      </c>
      <c r="B29" s="54" t="s">
        <v>129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88" t="e">
        <f>#REF!</f>
        <v>#REF!</v>
      </c>
      <c r="V29" s="88" t="e">
        <f>#REF!</f>
        <v>#REF!</v>
      </c>
      <c r="W29" s="131" t="e">
        <f>#REF!</f>
        <v>#REF!</v>
      </c>
    </row>
    <row r="30" spans="1:23" ht="12.75" customHeight="1">
      <c r="A30" s="53" t="s">
        <v>45</v>
      </c>
      <c r="B30" s="54" t="s">
        <v>130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88" t="e">
        <f>#REF!</f>
        <v>#REF!</v>
      </c>
      <c r="V30" s="88" t="e">
        <f>#REF!</f>
        <v>#REF!</v>
      </c>
      <c r="W30" s="131" t="e">
        <f>#REF!</f>
        <v>#REF!</v>
      </c>
    </row>
    <row r="31" spans="1:23" ht="12.75" customHeight="1">
      <c r="A31" s="53" t="s">
        <v>131</v>
      </c>
      <c r="B31" s="54" t="s">
        <v>132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88" t="e">
        <f>#REF!</f>
        <v>#REF!</v>
      </c>
      <c r="V31" s="88" t="e">
        <f>#REF!</f>
        <v>#REF!</v>
      </c>
      <c r="W31" s="131" t="e">
        <f>#REF!</f>
        <v>#REF!</v>
      </c>
    </row>
    <row r="32" spans="1:23" ht="12.75" customHeight="1">
      <c r="A32" s="53" t="s">
        <v>47</v>
      </c>
      <c r="B32" s="54" t="s">
        <v>133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88" t="e">
        <f>#REF!</f>
        <v>#REF!</v>
      </c>
      <c r="V32" s="88" t="e">
        <f>#REF!</f>
        <v>#REF!</v>
      </c>
      <c r="W32" s="131" t="e">
        <f>#REF!</f>
        <v>#REF!</v>
      </c>
    </row>
    <row r="33" spans="1:23" ht="12.75" customHeight="1">
      <c r="A33" s="53" t="s">
        <v>49</v>
      </c>
      <c r="B33" s="54" t="s">
        <v>134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5">
        <f>Merleg_m!U22</f>
        <v>0</v>
      </c>
      <c r="V33" s="95" t="e">
        <f>Merleg_m!V22</f>
        <v>#REF!</v>
      </c>
      <c r="W33" s="132">
        <f>Merleg_m!X22</f>
        <v>0</v>
      </c>
    </row>
    <row r="34" spans="1:23" ht="12.75" customHeight="1">
      <c r="A34" s="53" t="s">
        <v>51</v>
      </c>
      <c r="B34" s="54" t="s">
        <v>135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88" t="e">
        <f>#REF!</f>
        <v>#REF!</v>
      </c>
      <c r="V34" s="88" t="e">
        <f>#REF!</f>
        <v>#REF!</v>
      </c>
      <c r="W34" s="131" t="e">
        <f>#REF!</f>
        <v>#REF!</v>
      </c>
    </row>
    <row r="35" spans="1:23" ht="12.75" customHeight="1">
      <c r="A35" s="53" t="s">
        <v>53</v>
      </c>
      <c r="B35" s="54" t="s">
        <v>136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88" t="e">
        <f>#REF!</f>
        <v>#REF!</v>
      </c>
      <c r="V35" s="88" t="e">
        <f>#REF!</f>
        <v>#REF!</v>
      </c>
      <c r="W35" s="131" t="e">
        <f>#REF!</f>
        <v>#REF!</v>
      </c>
    </row>
    <row r="36" spans="1:23" ht="12.75" customHeight="1">
      <c r="A36" s="53" t="s">
        <v>55</v>
      </c>
      <c r="B36" s="54" t="s">
        <v>137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88" t="e">
        <f>#REF!</f>
        <v>#REF!</v>
      </c>
      <c r="V36" s="88" t="e">
        <f>#REF!</f>
        <v>#REF!</v>
      </c>
      <c r="W36" s="131" t="e">
        <f>#REF!</f>
        <v>#REF!</v>
      </c>
    </row>
    <row r="37" spans="1:23" ht="12.75" customHeight="1">
      <c r="A37" s="53" t="s">
        <v>57</v>
      </c>
      <c r="B37" s="54" t="s">
        <v>138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88" t="e">
        <f>#REF!</f>
        <v>#REF!</v>
      </c>
      <c r="V37" s="88" t="e">
        <f>#REF!</f>
        <v>#REF!</v>
      </c>
      <c r="W37" s="131" t="e">
        <f>#REF!</f>
        <v>#REF!</v>
      </c>
    </row>
    <row r="38" spans="1:23" ht="12.75" customHeight="1">
      <c r="A38" s="53" t="s">
        <v>139</v>
      </c>
      <c r="B38" s="54" t="s">
        <v>140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88" t="e">
        <f>#REF!</f>
        <v>#REF!</v>
      </c>
      <c r="V38" s="88" t="e">
        <f>#REF!</f>
        <v>#REF!</v>
      </c>
      <c r="W38" s="131" t="e">
        <f>#REF!</f>
        <v>#REF!</v>
      </c>
    </row>
    <row r="39" spans="1:23" ht="12.75" customHeight="1">
      <c r="A39" s="53" t="s">
        <v>63</v>
      </c>
      <c r="B39" s="62" t="s">
        <v>141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93">
        <f>Merleg_m!U23</f>
        <v>89617</v>
      </c>
      <c r="V39" s="93" t="e">
        <f>Merleg_m!V23</f>
        <v>#REF!</v>
      </c>
      <c r="W39" s="133">
        <f>Merleg_m!X23</f>
        <v>34259</v>
      </c>
    </row>
    <row r="40" spans="1:23" ht="12.75" customHeight="1">
      <c r="A40" s="53" t="s">
        <v>65</v>
      </c>
      <c r="B40" s="54" t="s">
        <v>142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95">
        <f>Merleg_m!U24</f>
        <v>1962</v>
      </c>
      <c r="V40" s="95" t="e">
        <f>Merleg_m!V24</f>
        <v>#REF!</v>
      </c>
      <c r="W40" s="132">
        <f>Merleg_m!X24</f>
        <v>2231</v>
      </c>
    </row>
    <row r="41" spans="1:23" ht="12.75" customHeight="1">
      <c r="A41" s="53" t="s">
        <v>67</v>
      </c>
      <c r="B41" s="54" t="s">
        <v>143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88" t="e">
        <f>#REF!</f>
        <v>#REF!</v>
      </c>
      <c r="V41" s="88" t="e">
        <f>#REF!</f>
        <v>#REF!</v>
      </c>
      <c r="W41" s="131" t="e">
        <f>#REF!</f>
        <v>#REF!</v>
      </c>
    </row>
    <row r="42" spans="1:23" ht="12.75" customHeight="1">
      <c r="A42" s="53" t="s">
        <v>69</v>
      </c>
      <c r="B42" s="54" t="s">
        <v>144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88" t="e">
        <f>#REF!</f>
        <v>#REF!</v>
      </c>
      <c r="V42" s="88" t="e">
        <f>#REF!</f>
        <v>#REF!</v>
      </c>
      <c r="W42" s="131" t="e">
        <f>#REF!</f>
        <v>#REF!</v>
      </c>
    </row>
    <row r="43" spans="1:23" ht="12.75" customHeight="1">
      <c r="A43" s="53" t="s">
        <v>71</v>
      </c>
      <c r="B43" s="54" t="s">
        <v>145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88" t="e">
        <f>#REF!</f>
        <v>#REF!</v>
      </c>
      <c r="V43" s="88" t="e">
        <f>#REF!</f>
        <v>#REF!</v>
      </c>
      <c r="W43" s="131" t="e">
        <f>#REF!</f>
        <v>#REF!</v>
      </c>
    </row>
    <row r="44" spans="1:23" ht="12.75" customHeight="1">
      <c r="A44" s="53" t="s">
        <v>73</v>
      </c>
      <c r="B44" s="54" t="s">
        <v>146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88" t="e">
        <f>#REF!</f>
        <v>#REF!</v>
      </c>
      <c r="V44" s="88" t="e">
        <f>#REF!</f>
        <v>#REF!</v>
      </c>
      <c r="W44" s="131" t="e">
        <f>#REF!</f>
        <v>#REF!</v>
      </c>
    </row>
    <row r="45" spans="1:23" ht="12.75" customHeight="1">
      <c r="A45" s="53" t="s">
        <v>147</v>
      </c>
      <c r="B45" s="54" t="s">
        <v>148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88" t="e">
        <f>#REF!</f>
        <v>#REF!</v>
      </c>
      <c r="V45" s="88" t="e">
        <f>#REF!</f>
        <v>#REF!</v>
      </c>
      <c r="W45" s="131" t="e">
        <f>#REF!</f>
        <v>#REF!</v>
      </c>
    </row>
    <row r="46" spans="1:23" ht="12.75" customHeight="1">
      <c r="A46" s="53" t="s">
        <v>149</v>
      </c>
      <c r="B46" s="54" t="s">
        <v>150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88" t="e">
        <f>#REF!</f>
        <v>#REF!</v>
      </c>
      <c r="V46" s="88" t="e">
        <f>#REF!</f>
        <v>#REF!</v>
      </c>
      <c r="W46" s="131" t="e">
        <f>#REF!</f>
        <v>#REF!</v>
      </c>
    </row>
    <row r="47" spans="1:23" ht="12.75" customHeight="1">
      <c r="A47" s="53" t="s">
        <v>151</v>
      </c>
      <c r="B47" s="54" t="s">
        <v>152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95">
        <f>Merleg_m!U25</f>
        <v>8636</v>
      </c>
      <c r="V47" s="95" t="e">
        <f>Merleg_m!V25</f>
        <v>#REF!</v>
      </c>
      <c r="W47" s="132">
        <f>Merleg_m!X25</f>
        <v>2701</v>
      </c>
    </row>
    <row r="48" spans="1:23" ht="12.75" customHeight="1">
      <c r="A48" s="53" t="s">
        <v>153</v>
      </c>
      <c r="B48" s="54" t="s">
        <v>154</v>
      </c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88" t="e">
        <f>#REF!</f>
        <v>#REF!</v>
      </c>
      <c r="V48" s="88" t="e">
        <f>#REF!</f>
        <v>#REF!</v>
      </c>
      <c r="W48" s="131" t="e">
        <f>#REF!</f>
        <v>#REF!</v>
      </c>
    </row>
    <row r="49" spans="1:23" ht="12.75" customHeight="1">
      <c r="A49" s="53" t="s">
        <v>155</v>
      </c>
      <c r="B49" s="54" t="s">
        <v>156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88" t="e">
        <f>#REF!</f>
        <v>#REF!</v>
      </c>
      <c r="V49" s="88" t="e">
        <f>#REF!</f>
        <v>#REF!</v>
      </c>
      <c r="W49" s="131" t="e">
        <f>#REF!</f>
        <v>#REF!</v>
      </c>
    </row>
    <row r="50" spans="1:23" ht="12.75" customHeight="1">
      <c r="A50" s="53" t="s">
        <v>157</v>
      </c>
      <c r="B50" s="54" t="s">
        <v>158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88" t="e">
        <f>#REF!</f>
        <v>#REF!</v>
      </c>
      <c r="V50" s="88" t="e">
        <f>#REF!</f>
        <v>#REF!</v>
      </c>
      <c r="W50" s="131" t="e">
        <f>#REF!</f>
        <v>#REF!</v>
      </c>
    </row>
    <row r="51" spans="1:23" ht="12.75" customHeight="1">
      <c r="A51" s="53" t="s">
        <v>159</v>
      </c>
      <c r="B51" s="54" t="s">
        <v>160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88" t="e">
        <f>#REF!</f>
        <v>#REF!</v>
      </c>
      <c r="V51" s="88" t="e">
        <f>#REF!</f>
        <v>#REF!</v>
      </c>
      <c r="W51" s="131" t="e">
        <f>#REF!</f>
        <v>#REF!</v>
      </c>
    </row>
    <row r="52" spans="1:23" ht="12.75" customHeight="1">
      <c r="A52" s="53" t="s">
        <v>161</v>
      </c>
      <c r="B52" s="54" t="s">
        <v>162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95">
        <f>Merleg_m!U26</f>
        <v>0</v>
      </c>
      <c r="V52" s="95" t="e">
        <f>Merleg_m!V26</f>
        <v>#REF!</v>
      </c>
      <c r="W52" s="132">
        <f>Merleg_m!X26</f>
        <v>0</v>
      </c>
    </row>
    <row r="53" spans="1:23" ht="12.75" customHeight="1">
      <c r="A53" s="53" t="s">
        <v>163</v>
      </c>
      <c r="B53" s="54" t="s">
        <v>164</v>
      </c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88" t="e">
        <f>#REF!</f>
        <v>#REF!</v>
      </c>
      <c r="V53" s="88" t="e">
        <f>#REF!</f>
        <v>#REF!</v>
      </c>
      <c r="W53" s="131" t="e">
        <f>#REF!</f>
        <v>#REF!</v>
      </c>
    </row>
    <row r="54" spans="1:23" ht="12.75" customHeight="1">
      <c r="A54" s="53" t="s">
        <v>165</v>
      </c>
      <c r="B54" s="54" t="s">
        <v>166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88" t="e">
        <f>#REF!</f>
        <v>#REF!</v>
      </c>
      <c r="V54" s="88" t="e">
        <f>#REF!</f>
        <v>#REF!</v>
      </c>
      <c r="W54" s="131" t="e">
        <f>#REF!</f>
        <v>#REF!</v>
      </c>
    </row>
    <row r="55" spans="1:23" ht="12.75" customHeight="1">
      <c r="A55" s="53" t="s">
        <v>167</v>
      </c>
      <c r="B55" s="54" t="s">
        <v>168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88" t="e">
        <f>#REF!</f>
        <v>#REF!</v>
      </c>
      <c r="V55" s="88" t="e">
        <f>#REF!</f>
        <v>#REF!</v>
      </c>
      <c r="W55" s="131" t="e">
        <f>#REF!</f>
        <v>#REF!</v>
      </c>
    </row>
    <row r="56" spans="1:23" ht="12.75" customHeight="1">
      <c r="A56" s="53" t="s">
        <v>169</v>
      </c>
      <c r="B56" s="54" t="s">
        <v>170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95">
        <f>Merleg_m!U27</f>
        <v>79019</v>
      </c>
      <c r="V56" s="95" t="e">
        <f>Merleg_m!V27</f>
        <v>#REF!</v>
      </c>
      <c r="W56" s="132">
        <f>Merleg_m!X27</f>
        <v>29327</v>
      </c>
    </row>
    <row r="57" spans="1:23" ht="12.75" customHeight="1">
      <c r="A57" s="53" t="s">
        <v>171</v>
      </c>
      <c r="B57" s="54" t="s">
        <v>172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88" t="e">
        <f>#REF!</f>
        <v>#REF!</v>
      </c>
      <c r="V57" s="88" t="e">
        <f>#REF!</f>
        <v>#REF!</v>
      </c>
      <c r="W57" s="131" t="e">
        <f>#REF!</f>
        <v>#REF!</v>
      </c>
    </row>
    <row r="58" spans="1:23" ht="12.75" customHeight="1">
      <c r="A58" s="53" t="s">
        <v>173</v>
      </c>
      <c r="B58" s="54" t="s">
        <v>174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88" t="e">
        <f>#REF!</f>
        <v>#REF!</v>
      </c>
      <c r="V58" s="88" t="e">
        <f>#REF!</f>
        <v>#REF!</v>
      </c>
      <c r="W58" s="131" t="e">
        <f>#REF!</f>
        <v>#REF!</v>
      </c>
    </row>
    <row r="59" spans="1:23" ht="12.75" customHeight="1">
      <c r="A59" s="53" t="s">
        <v>175</v>
      </c>
      <c r="B59" s="62" t="s">
        <v>176</v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99">
        <f>Merleg_m!U28</f>
        <v>28888</v>
      </c>
      <c r="V59" s="99">
        <f>Merleg_m!V28</f>
        <v>0</v>
      </c>
      <c r="W59" s="134">
        <f>Merleg_m!X28</f>
        <v>98990</v>
      </c>
    </row>
    <row r="60" spans="1:23">
      <c r="A60" s="135"/>
      <c r="B60" s="136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8" t="e">
        <f>#REF!</f>
        <v>#REF!</v>
      </c>
      <c r="V60" s="138" t="e">
        <f>#REF!</f>
        <v>#REF!</v>
      </c>
      <c r="W60" s="139" t="e">
        <f>#REF!</f>
        <v>#REF!</v>
      </c>
    </row>
    <row r="61" spans="1:23" ht="18" customHeight="1">
      <c r="A61" s="68" t="s">
        <v>177</v>
      </c>
      <c r="B61" s="69" t="s">
        <v>178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140">
        <f>Merleg_m!U29</f>
        <v>555739</v>
      </c>
      <c r="V61" s="140" t="e">
        <f>Merleg_m!V29</f>
        <v>#REF!</v>
      </c>
      <c r="W61" s="141">
        <f>Merleg_m!X29</f>
        <v>548702</v>
      </c>
    </row>
    <row r="65" spans="1:257" ht="15">
      <c r="A65" s="26" t="s">
        <v>179</v>
      </c>
      <c r="B65" s="26"/>
      <c r="C65" s="26"/>
      <c r="D65" s="26"/>
      <c r="E65" s="105" t="str">
        <f>CONCATENATE(Adatok!B4,", ",Adatok!B11)</f>
        <v xml:space="preserve">Gödöllő, </v>
      </c>
      <c r="F65" s="105"/>
      <c r="G65" s="105"/>
      <c r="H65" s="105"/>
      <c r="I65" s="105"/>
      <c r="J65" s="105"/>
      <c r="K65" s="105"/>
      <c r="L65" s="105"/>
      <c r="M65" s="105"/>
      <c r="N65" s="105"/>
      <c r="U65" s="105"/>
      <c r="V65" s="105"/>
      <c r="W65" s="105"/>
    </row>
    <row r="66" spans="1:257" ht="15">
      <c r="A66" s="26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4" t="s">
        <v>76</v>
      </c>
      <c r="R66" s="14"/>
      <c r="S66" s="14"/>
      <c r="T66" s="18"/>
      <c r="U66" s="14" t="s">
        <v>180</v>
      </c>
      <c r="V66" s="14"/>
      <c r="W66" s="1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</row>
    <row r="67" spans="1:257" ht="15">
      <c r="A67" s="26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4" t="s">
        <v>181</v>
      </c>
      <c r="V67" s="14"/>
      <c r="W67" s="14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</row>
    <row r="69" spans="1:257" ht="15">
      <c r="A69" s="28">
        <f t="shared" ref="A69:Q69" si="0">A2</f>
        <v>1</v>
      </c>
      <c r="B69" s="28">
        <f t="shared" si="0"/>
        <v>2</v>
      </c>
      <c r="C69" s="28">
        <f t="shared" si="0"/>
        <v>4</v>
      </c>
      <c r="D69" s="28">
        <f t="shared" si="0"/>
        <v>7</v>
      </c>
      <c r="E69" s="28">
        <f t="shared" si="0"/>
        <v>2</v>
      </c>
      <c r="F69" s="28">
        <f t="shared" si="0"/>
        <v>7</v>
      </c>
      <c r="G69" s="28">
        <f t="shared" si="0"/>
        <v>0</v>
      </c>
      <c r="H69" s="120">
        <f t="shared" si="0"/>
        <v>1</v>
      </c>
      <c r="I69" s="121">
        <f t="shared" si="0"/>
        <v>5</v>
      </c>
      <c r="J69" s="28">
        <f t="shared" si="0"/>
        <v>1</v>
      </c>
      <c r="K69" s="28">
        <f t="shared" si="0"/>
        <v>7</v>
      </c>
      <c r="L69" s="120">
        <f t="shared" si="0"/>
        <v>0</v>
      </c>
      <c r="M69" s="121">
        <f t="shared" si="0"/>
        <v>1</v>
      </c>
      <c r="N69" s="28">
        <f t="shared" si="0"/>
        <v>1</v>
      </c>
      <c r="O69" s="120">
        <f t="shared" si="0"/>
        <v>3</v>
      </c>
      <c r="P69" s="121">
        <f t="shared" si="0"/>
        <v>1</v>
      </c>
      <c r="Q69" s="28">
        <f t="shared" si="0"/>
        <v>3</v>
      </c>
    </row>
    <row r="70" spans="1:257" ht="5.25" customHeight="1"/>
    <row r="71" spans="1:257">
      <c r="A71" s="13" t="str">
        <f>A4</f>
        <v>Statistisches Zeichen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3" spans="1:257" ht="15">
      <c r="A73" s="28">
        <f t="shared" ref="A73:L73" si="1">A6</f>
        <v>1</v>
      </c>
      <c r="B73" s="28">
        <f t="shared" si="1"/>
        <v>3</v>
      </c>
      <c r="C73" s="28" t="str">
        <f t="shared" si="1"/>
        <v>-</v>
      </c>
      <c r="D73" s="28">
        <f t="shared" si="1"/>
        <v>0</v>
      </c>
      <c r="E73" s="28">
        <f t="shared" si="1"/>
        <v>9</v>
      </c>
      <c r="F73" s="28" t="str">
        <f t="shared" si="1"/>
        <v>-</v>
      </c>
      <c r="G73" s="28">
        <f t="shared" si="1"/>
        <v>0</v>
      </c>
      <c r="H73" s="28">
        <f t="shared" si="1"/>
        <v>8</v>
      </c>
      <c r="I73" s="28">
        <f t="shared" si="1"/>
        <v>4</v>
      </c>
      <c r="J73" s="28">
        <f t="shared" si="1"/>
        <v>9</v>
      </c>
      <c r="K73" s="28">
        <f t="shared" si="1"/>
        <v>6</v>
      </c>
      <c r="L73" s="28">
        <f t="shared" si="1"/>
        <v>4</v>
      </c>
    </row>
    <row r="74" spans="1:257" ht="4.5" customHeight="1"/>
    <row r="75" spans="1:257">
      <c r="A75" s="13" t="str">
        <f>A8</f>
        <v>Nummer der Firmeneintragung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8" spans="1:257" ht="16">
      <c r="A78" s="8" t="str">
        <f>CONCATENATE(Adatok!B2," Bilanz ",Adatok!B6)</f>
        <v>MOGYORÓD NONPROFIT KFT Bilanz 2025.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81" spans="1:23" ht="15">
      <c r="A81" s="40" t="s">
        <v>182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</row>
    <row r="83" spans="1:23">
      <c r="W83" s="123" t="s">
        <v>113</v>
      </c>
    </row>
    <row r="84" spans="1:23" ht="32.25" customHeight="1">
      <c r="A84" s="78"/>
      <c r="B84" s="5" t="s">
        <v>114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124" t="s">
        <v>115</v>
      </c>
      <c r="V84" s="125" t="s">
        <v>116</v>
      </c>
      <c r="W84" s="126" t="s">
        <v>117</v>
      </c>
    </row>
    <row r="85" spans="1:23">
      <c r="A85" s="81" t="s">
        <v>183</v>
      </c>
      <c r="B85" s="82" t="s">
        <v>184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142">
        <f>Merleg_m!U37</f>
        <v>51210</v>
      </c>
      <c r="V85" s="142">
        <f>Merleg_m!V37</f>
        <v>0</v>
      </c>
      <c r="W85" s="143">
        <f>Merleg_m!X37</f>
        <v>71521</v>
      </c>
    </row>
    <row r="86" spans="1:23">
      <c r="A86" s="53" t="s">
        <v>185</v>
      </c>
      <c r="B86" s="85" t="s">
        <v>186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8">
        <f>Merleg_m!U38</f>
        <v>3000</v>
      </c>
      <c r="V86" s="88">
        <f>Merleg_m!V38</f>
        <v>0</v>
      </c>
      <c r="W86" s="131">
        <f>Merleg_m!X38</f>
        <v>3000</v>
      </c>
    </row>
    <row r="87" spans="1:23">
      <c r="A87" s="53" t="s">
        <v>187</v>
      </c>
      <c r="B87" s="85" t="s">
        <v>188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8" t="e">
        <f>#REF!</f>
        <v>#REF!</v>
      </c>
      <c r="V87" s="88" t="e">
        <f>#REF!</f>
        <v>#REF!</v>
      </c>
      <c r="W87" s="131" t="e">
        <f>#REF!</f>
        <v>#REF!</v>
      </c>
    </row>
    <row r="88" spans="1:23">
      <c r="A88" s="53" t="s">
        <v>189</v>
      </c>
      <c r="B88" s="85" t="s">
        <v>190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8">
        <f>Merleg_m!U39</f>
        <v>0</v>
      </c>
      <c r="V88" s="88">
        <f>Merleg_m!V39</f>
        <v>0</v>
      </c>
      <c r="W88" s="131">
        <f>Merleg_m!X39</f>
        <v>0</v>
      </c>
    </row>
    <row r="89" spans="1:23">
      <c r="A89" s="53" t="s">
        <v>191</v>
      </c>
      <c r="B89" s="85" t="s">
        <v>192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8">
        <f>Merleg_m!U40</f>
        <v>0</v>
      </c>
      <c r="V89" s="88">
        <f>Merleg_m!V40</f>
        <v>0</v>
      </c>
      <c r="W89" s="131">
        <f>Merleg_m!X40</f>
        <v>0</v>
      </c>
    </row>
    <row r="90" spans="1:23">
      <c r="A90" s="53" t="s">
        <v>193</v>
      </c>
      <c r="B90" s="85" t="s">
        <v>194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8">
        <f>Merleg_m!U41</f>
        <v>0</v>
      </c>
      <c r="V90" s="88">
        <f>Merleg_m!V41</f>
        <v>0</v>
      </c>
      <c r="W90" s="131">
        <f>Merleg_m!X41</f>
        <v>0</v>
      </c>
    </row>
    <row r="91" spans="1:23">
      <c r="A91" s="53" t="s">
        <v>195</v>
      </c>
      <c r="B91" s="85" t="s">
        <v>196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8">
        <f>Merleg_m!U42</f>
        <v>22416</v>
      </c>
      <c r="V91" s="88">
        <f>Merleg_m!V42</f>
        <v>0</v>
      </c>
      <c r="W91" s="131">
        <f>Merleg_m!X42</f>
        <v>48209</v>
      </c>
    </row>
    <row r="92" spans="1:23">
      <c r="A92" s="53" t="s">
        <v>197</v>
      </c>
      <c r="B92" s="85" t="s">
        <v>198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8">
        <f>Merleg_m!U43</f>
        <v>0</v>
      </c>
      <c r="V92" s="88">
        <f>Merleg_m!V43</f>
        <v>0</v>
      </c>
      <c r="W92" s="131">
        <f>Merleg_m!X43</f>
        <v>0</v>
      </c>
    </row>
    <row r="93" spans="1:23">
      <c r="A93" s="53" t="s">
        <v>199</v>
      </c>
      <c r="B93" s="90" t="s">
        <v>200</v>
      </c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93">
        <f>Merleg_m!U45</f>
        <v>25794</v>
      </c>
      <c r="V93" s="93">
        <f>Merleg_m!V45</f>
        <v>0</v>
      </c>
      <c r="W93" s="133">
        <f>Merleg_m!X45</f>
        <v>20312</v>
      </c>
    </row>
    <row r="94" spans="1:23">
      <c r="A94" s="53" t="s">
        <v>201</v>
      </c>
      <c r="B94" s="85" t="s">
        <v>202</v>
      </c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8" t="e">
        <f>#REF!</f>
        <v>#REF!</v>
      </c>
      <c r="V94" s="88" t="e">
        <f>#REF!</f>
        <v>#REF!</v>
      </c>
      <c r="W94" s="131" t="e">
        <f>#REF!</f>
        <v>#REF!</v>
      </c>
    </row>
    <row r="95" spans="1:23">
      <c r="A95" s="53" t="s">
        <v>203</v>
      </c>
      <c r="B95" s="85" t="s">
        <v>204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8" t="e">
        <f>#REF!</f>
        <v>#REF!</v>
      </c>
      <c r="V95" s="88" t="e">
        <f>#REF!</f>
        <v>#REF!</v>
      </c>
      <c r="W95" s="131" t="e">
        <f>#REF!</f>
        <v>#REF!</v>
      </c>
    </row>
    <row r="96" spans="1:23">
      <c r="A96" s="53" t="s">
        <v>205</v>
      </c>
      <c r="B96" s="85" t="s">
        <v>206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8" t="e">
        <f>#REF!</f>
        <v>#REF!</v>
      </c>
      <c r="V96" s="88" t="e">
        <f>#REF!</f>
        <v>#REF!</v>
      </c>
      <c r="W96" s="131" t="e">
        <f>#REF!</f>
        <v>#REF!</v>
      </c>
    </row>
    <row r="97" spans="1:23">
      <c r="A97" s="53" t="s">
        <v>207</v>
      </c>
      <c r="B97" s="90" t="s">
        <v>208</v>
      </c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93">
        <f>Merleg_m!U47</f>
        <v>475570</v>
      </c>
      <c r="V97" s="93" t="e">
        <f>Merleg_m!V47</f>
        <v>#REF!</v>
      </c>
      <c r="W97" s="133">
        <f>Merleg_m!X47</f>
        <v>450680</v>
      </c>
    </row>
    <row r="98" spans="1:23">
      <c r="A98" s="53" t="s">
        <v>209</v>
      </c>
      <c r="B98" s="85" t="s">
        <v>210</v>
      </c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95">
        <f>Merleg_m!U49</f>
        <v>158987</v>
      </c>
      <c r="V98" s="95" t="e">
        <f>Merleg_m!V49</f>
        <v>#REF!</v>
      </c>
      <c r="W98" s="132">
        <f>Merleg_m!X49</f>
        <v>158987</v>
      </c>
    </row>
    <row r="99" spans="1:23">
      <c r="A99" s="53" t="s">
        <v>211</v>
      </c>
      <c r="B99" s="85" t="s">
        <v>212</v>
      </c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8" t="e">
        <f>#REF!</f>
        <v>#REF!</v>
      </c>
      <c r="V99" s="88" t="e">
        <f>#REF!</f>
        <v>#REF!</v>
      </c>
      <c r="W99" s="131" t="e">
        <f>#REF!</f>
        <v>#REF!</v>
      </c>
    </row>
    <row r="100" spans="1:23">
      <c r="A100" s="53" t="s">
        <v>213</v>
      </c>
      <c r="B100" s="85" t="s">
        <v>214</v>
      </c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8" t="e">
        <f>#REF!</f>
        <v>#REF!</v>
      </c>
      <c r="V100" s="88" t="e">
        <f>#REF!</f>
        <v>#REF!</v>
      </c>
      <c r="W100" s="131" t="e">
        <f>#REF!</f>
        <v>#REF!</v>
      </c>
    </row>
    <row r="101" spans="1:23">
      <c r="A101" s="53" t="s">
        <v>215</v>
      </c>
      <c r="B101" s="85" t="s">
        <v>216</v>
      </c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8" t="e">
        <f>#REF!</f>
        <v>#REF!</v>
      </c>
      <c r="V101" s="88" t="e">
        <f>#REF!</f>
        <v>#REF!</v>
      </c>
      <c r="W101" s="131" t="e">
        <f>#REF!</f>
        <v>#REF!</v>
      </c>
    </row>
    <row r="102" spans="1:23">
      <c r="A102" s="53" t="s">
        <v>217</v>
      </c>
      <c r="B102" s="85" t="s">
        <v>218</v>
      </c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8" t="e">
        <f>#REF!</f>
        <v>#REF!</v>
      </c>
      <c r="V102" s="88" t="e">
        <f>#REF!</f>
        <v>#REF!</v>
      </c>
      <c r="W102" s="131" t="e">
        <f>#REF!</f>
        <v>#REF!</v>
      </c>
    </row>
    <row r="103" spans="1:23">
      <c r="A103" s="53" t="s">
        <v>219</v>
      </c>
      <c r="B103" s="85" t="s">
        <v>220</v>
      </c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8" t="e">
        <f>#REF!</f>
        <v>#REF!</v>
      </c>
      <c r="V103" s="88" t="e">
        <f>#REF!</f>
        <v>#REF!</v>
      </c>
      <c r="W103" s="131" t="e">
        <f>#REF!</f>
        <v>#REF!</v>
      </c>
    </row>
    <row r="104" spans="1:23">
      <c r="A104" s="53" t="s">
        <v>221</v>
      </c>
      <c r="B104" s="85" t="s">
        <v>222</v>
      </c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8" t="e">
        <f>#REF!</f>
        <v>#REF!</v>
      </c>
      <c r="V104" s="88" t="e">
        <f>#REF!</f>
        <v>#REF!</v>
      </c>
      <c r="W104" s="131" t="e">
        <f>#REF!</f>
        <v>#REF!</v>
      </c>
    </row>
    <row r="105" spans="1:23">
      <c r="A105" s="53" t="s">
        <v>223</v>
      </c>
      <c r="B105" s="85" t="s">
        <v>224</v>
      </c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93">
        <f>Merleg_m!U50</f>
        <v>316583</v>
      </c>
      <c r="V105" s="93" t="e">
        <f>Merleg_m!V50</f>
        <v>#REF!</v>
      </c>
      <c r="W105" s="133">
        <f>Merleg_m!X50</f>
        <v>291693</v>
      </c>
    </row>
    <row r="106" spans="1:23">
      <c r="A106" s="53" t="s">
        <v>225</v>
      </c>
      <c r="B106" s="85" t="s">
        <v>226</v>
      </c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8" t="e">
        <f>#REF!</f>
        <v>#REF!</v>
      </c>
      <c r="V106" s="88" t="e">
        <f>#REF!</f>
        <v>#REF!</v>
      </c>
      <c r="W106" s="131" t="e">
        <f>#REF!</f>
        <v>#REF!</v>
      </c>
    </row>
    <row r="107" spans="1:23">
      <c r="A107" s="53" t="s">
        <v>227</v>
      </c>
      <c r="B107" s="85" t="s">
        <v>228</v>
      </c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8" t="e">
        <f>#REF!</f>
        <v>#REF!</v>
      </c>
      <c r="V107" s="88" t="e">
        <f>#REF!</f>
        <v>#REF!</v>
      </c>
      <c r="W107" s="131" t="e">
        <f>#REF!</f>
        <v>#REF!</v>
      </c>
    </row>
    <row r="108" spans="1:23">
      <c r="A108" s="53" t="s">
        <v>229</v>
      </c>
      <c r="B108" s="85" t="s">
        <v>230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8" t="e">
        <f>#REF!</f>
        <v>#REF!</v>
      </c>
      <c r="V108" s="88" t="e">
        <f>#REF!</f>
        <v>#REF!</v>
      </c>
      <c r="W108" s="131" t="e">
        <f>#REF!</f>
        <v>#REF!</v>
      </c>
    </row>
    <row r="109" spans="1:23">
      <c r="A109" s="53" t="s">
        <v>231</v>
      </c>
      <c r="B109" s="85" t="s">
        <v>232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8" t="e">
        <f>#REF!</f>
        <v>#REF!</v>
      </c>
      <c r="V109" s="88" t="e">
        <f>#REF!</f>
        <v>#REF!</v>
      </c>
      <c r="W109" s="131" t="e">
        <f>#REF!</f>
        <v>#REF!</v>
      </c>
    </row>
    <row r="110" spans="1:23">
      <c r="A110" s="53" t="s">
        <v>233</v>
      </c>
      <c r="B110" s="85" t="s">
        <v>234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8" t="e">
        <f>#REF!</f>
        <v>#REF!</v>
      </c>
      <c r="V110" s="88" t="e">
        <f>#REF!</f>
        <v>#REF!</v>
      </c>
      <c r="W110" s="131" t="e">
        <f>#REF!</f>
        <v>#REF!</v>
      </c>
    </row>
    <row r="111" spans="1:23">
      <c r="A111" s="53" t="s">
        <v>235</v>
      </c>
      <c r="B111" s="85" t="s">
        <v>236</v>
      </c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8" t="e">
        <f>#REF!</f>
        <v>#REF!</v>
      </c>
      <c r="V111" s="88" t="e">
        <f>#REF!</f>
        <v>#REF!</v>
      </c>
      <c r="W111" s="131" t="e">
        <f>#REF!</f>
        <v>#REF!</v>
      </c>
    </row>
    <row r="112" spans="1:23">
      <c r="A112" s="53" t="s">
        <v>237</v>
      </c>
      <c r="B112" s="90" t="s">
        <v>238</v>
      </c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99">
        <f>Merleg_m!U51</f>
        <v>28959</v>
      </c>
      <c r="V112" s="99">
        <f>Merleg_m!V51</f>
        <v>0</v>
      </c>
      <c r="W112" s="134">
        <f>Merleg_m!X51</f>
        <v>26501</v>
      </c>
    </row>
    <row r="113" spans="1:23">
      <c r="A113" s="144"/>
      <c r="B113" s="145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37"/>
      <c r="T113" s="137"/>
      <c r="U113" s="138" t="e">
        <f>#REF!</f>
        <v>#REF!</v>
      </c>
      <c r="V113" s="138" t="e">
        <f>#REF!</f>
        <v>#REF!</v>
      </c>
      <c r="W113" s="139" t="e">
        <f>#REF!</f>
        <v>#REF!</v>
      </c>
    </row>
    <row r="114" spans="1:23" ht="18" customHeight="1">
      <c r="A114" s="68" t="s">
        <v>239</v>
      </c>
      <c r="B114" s="69" t="s">
        <v>240</v>
      </c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140">
        <f>Merleg_m!U52</f>
        <v>555739</v>
      </c>
      <c r="V114" s="140" t="e">
        <f>Merleg_m!V52</f>
        <v>#REF!</v>
      </c>
      <c r="W114" s="141">
        <f>Merleg_m!X52</f>
        <v>548702</v>
      </c>
    </row>
    <row r="115" spans="1:23">
      <c r="B115" s="102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4"/>
      <c r="V115" s="104"/>
      <c r="W115" s="104"/>
    </row>
    <row r="116" spans="1:23">
      <c r="B116" s="102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4"/>
      <c r="V116" s="104"/>
      <c r="W116" s="104"/>
    </row>
    <row r="118" spans="1:23" ht="15">
      <c r="A118" s="26" t="s">
        <v>179</v>
      </c>
      <c r="B118" s="26"/>
      <c r="C118" s="26"/>
      <c r="D118" s="26"/>
      <c r="E118" s="105" t="str">
        <f>CONCATENATE(Adatok!B4,", ",Adatok!B11)</f>
        <v xml:space="preserve">Gödöllő, </v>
      </c>
      <c r="F118" s="105"/>
      <c r="G118" s="105"/>
      <c r="H118" s="105"/>
      <c r="I118" s="105"/>
      <c r="J118" s="105"/>
      <c r="K118" s="105"/>
      <c r="L118" s="105"/>
      <c r="M118" s="105"/>
      <c r="N118" s="105"/>
      <c r="U118" s="105"/>
      <c r="V118" s="105"/>
      <c r="W118" s="105"/>
    </row>
    <row r="119" spans="1:23" ht="15">
      <c r="A119" s="26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4" t="s">
        <v>76</v>
      </c>
      <c r="R119" s="14"/>
      <c r="S119" s="14"/>
      <c r="T119" s="18"/>
      <c r="U119" s="14" t="s">
        <v>180</v>
      </c>
      <c r="V119" s="14"/>
      <c r="W119" s="14"/>
    </row>
    <row r="120" spans="1:23" ht="15">
      <c r="A120" s="26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4" t="s">
        <v>181</v>
      </c>
      <c r="V120" s="14"/>
      <c r="W120" s="14"/>
    </row>
    <row r="132" spans="1:24" ht="15">
      <c r="A132" s="28">
        <f t="shared" ref="A132:Q132" si="2">A2</f>
        <v>1</v>
      </c>
      <c r="B132" s="28">
        <f t="shared" si="2"/>
        <v>2</v>
      </c>
      <c r="C132" s="28">
        <f t="shared" si="2"/>
        <v>4</v>
      </c>
      <c r="D132" s="28">
        <f t="shared" si="2"/>
        <v>7</v>
      </c>
      <c r="E132" s="28">
        <f t="shared" si="2"/>
        <v>2</v>
      </c>
      <c r="F132" s="28">
        <f t="shared" si="2"/>
        <v>7</v>
      </c>
      <c r="G132" s="28">
        <f t="shared" si="2"/>
        <v>0</v>
      </c>
      <c r="H132" s="120">
        <f t="shared" si="2"/>
        <v>1</v>
      </c>
      <c r="I132" s="121">
        <f t="shared" si="2"/>
        <v>5</v>
      </c>
      <c r="J132" s="28">
        <f t="shared" si="2"/>
        <v>1</v>
      </c>
      <c r="K132" s="28">
        <f t="shared" si="2"/>
        <v>7</v>
      </c>
      <c r="L132" s="120">
        <f t="shared" si="2"/>
        <v>0</v>
      </c>
      <c r="M132" s="121">
        <f t="shared" si="2"/>
        <v>1</v>
      </c>
      <c r="N132" s="28">
        <f t="shared" si="2"/>
        <v>1</v>
      </c>
      <c r="O132" s="120">
        <f t="shared" si="2"/>
        <v>3</v>
      </c>
      <c r="P132" s="121">
        <f t="shared" si="2"/>
        <v>1</v>
      </c>
      <c r="Q132" s="28">
        <f t="shared" si="2"/>
        <v>3</v>
      </c>
    </row>
    <row r="133" spans="1:24" ht="5.25" customHeight="1"/>
    <row r="134" spans="1:24">
      <c r="A134" s="13" t="str">
        <f>A4</f>
        <v>Statistisches Zeichen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6" spans="1:24" ht="15">
      <c r="A136" s="28">
        <f t="shared" ref="A136:L136" si="3">A6</f>
        <v>1</v>
      </c>
      <c r="B136" s="28">
        <f t="shared" si="3"/>
        <v>3</v>
      </c>
      <c r="C136" s="28" t="str">
        <f t="shared" si="3"/>
        <v>-</v>
      </c>
      <c r="D136" s="28">
        <f t="shared" si="3"/>
        <v>0</v>
      </c>
      <c r="E136" s="28">
        <f t="shared" si="3"/>
        <v>9</v>
      </c>
      <c r="F136" s="28" t="str">
        <f t="shared" si="3"/>
        <v>-</v>
      </c>
      <c r="G136" s="28">
        <f t="shared" si="3"/>
        <v>0</v>
      </c>
      <c r="H136" s="28">
        <f t="shared" si="3"/>
        <v>8</v>
      </c>
      <c r="I136" s="28">
        <f t="shared" si="3"/>
        <v>4</v>
      </c>
      <c r="J136" s="28">
        <f t="shared" si="3"/>
        <v>9</v>
      </c>
      <c r="K136" s="28">
        <f t="shared" si="3"/>
        <v>6</v>
      </c>
      <c r="L136" s="28">
        <f t="shared" si="3"/>
        <v>4</v>
      </c>
    </row>
    <row r="137" spans="1:24" ht="6" customHeight="1"/>
    <row r="138" spans="1:24">
      <c r="A138" s="13" t="str">
        <f>A8</f>
        <v>Nummer der Firmeneintragung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41" spans="1:24" ht="16">
      <c r="A141" s="8" t="str">
        <f>CONCATENATE(Adatok!B2," Gewinn- und Verlustrechnung ",Adatok!B6)</f>
        <v>MOGYORÓD NONPROFIT KFT Gewinn- und Verlustrechnung 2025.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37"/>
    </row>
    <row r="144" spans="1:24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</row>
    <row r="145" spans="1:23">
      <c r="A145" s="106" t="s">
        <v>241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</row>
    <row r="146" spans="1:23">
      <c r="W146" s="123" t="s">
        <v>113</v>
      </c>
    </row>
    <row r="147" spans="1:23" ht="32.25" customHeight="1">
      <c r="A147" s="42"/>
      <c r="B147" s="4" t="s">
        <v>114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124" t="s">
        <v>115</v>
      </c>
      <c r="V147" s="125" t="s">
        <v>116</v>
      </c>
      <c r="W147" s="126" t="s">
        <v>117</v>
      </c>
    </row>
    <row r="148" spans="1:23">
      <c r="A148" s="147">
        <v>1</v>
      </c>
      <c r="B148" s="148" t="s">
        <v>242</v>
      </c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149" t="e">
        <f>#REF!</f>
        <v>#REF!</v>
      </c>
      <c r="V148" s="149" t="e">
        <f>#REF!</f>
        <v>#REF!</v>
      </c>
      <c r="W148" s="150" t="e">
        <f>#REF!</f>
        <v>#REF!</v>
      </c>
    </row>
    <row r="149" spans="1:23">
      <c r="A149" s="151">
        <v>2</v>
      </c>
      <c r="B149" s="85" t="s">
        <v>243</v>
      </c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8" t="e">
        <f>#REF!</f>
        <v>#REF!</v>
      </c>
      <c r="V149" s="88" t="e">
        <f>#REF!</f>
        <v>#REF!</v>
      </c>
      <c r="W149" s="131" t="e">
        <f>#REF!</f>
        <v>#REF!</v>
      </c>
    </row>
    <row r="150" spans="1:23">
      <c r="A150" s="110" t="s">
        <v>81</v>
      </c>
      <c r="B150" s="90" t="s">
        <v>244</v>
      </c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93">
        <f>Merleg_m!U83</f>
        <v>200198</v>
      </c>
      <c r="V150" s="93" t="e">
        <f>Merleg_m!V83</f>
        <v>#REF!</v>
      </c>
      <c r="W150" s="133">
        <f>Merleg_m!X83</f>
        <v>106762</v>
      </c>
    </row>
    <row r="151" spans="1:23">
      <c r="A151" s="110" t="s">
        <v>245</v>
      </c>
      <c r="B151" s="90" t="s">
        <v>246</v>
      </c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99">
        <f>Merleg_m!U85</f>
        <v>260453</v>
      </c>
      <c r="V151" s="99">
        <f>Merleg_m!V85</f>
        <v>0</v>
      </c>
      <c r="W151" s="134">
        <f>Merleg_m!X85</f>
        <v>146947</v>
      </c>
    </row>
    <row r="152" spans="1:23">
      <c r="A152" s="151">
        <v>3</v>
      </c>
      <c r="B152" s="85" t="s">
        <v>247</v>
      </c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8" t="e">
        <f>#REF!</f>
        <v>#REF!</v>
      </c>
      <c r="V152" s="88" t="e">
        <f>#REF!</f>
        <v>#REF!</v>
      </c>
      <c r="W152" s="131" t="e">
        <f>#REF!</f>
        <v>#REF!</v>
      </c>
    </row>
    <row r="153" spans="1:23">
      <c r="A153" s="151">
        <v>4</v>
      </c>
      <c r="B153" s="85" t="s">
        <v>248</v>
      </c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8" t="e">
        <f>#REF!</f>
        <v>#REF!</v>
      </c>
      <c r="V153" s="88" t="e">
        <f>#REF!</f>
        <v>#REF!</v>
      </c>
      <c r="W153" s="131" t="e">
        <f>#REF!</f>
        <v>#REF!</v>
      </c>
    </row>
    <row r="154" spans="1:23">
      <c r="A154" s="110" t="s">
        <v>85</v>
      </c>
      <c r="B154" s="90" t="s">
        <v>249</v>
      </c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93">
        <f>Merleg_m!U87</f>
        <v>140665</v>
      </c>
      <c r="V154" s="93" t="e">
        <f>Merleg_m!V87</f>
        <v>#REF!</v>
      </c>
      <c r="W154" s="133">
        <f>Merleg_m!X87</f>
        <v>81655</v>
      </c>
    </row>
    <row r="155" spans="1:23">
      <c r="A155" s="151">
        <v>5</v>
      </c>
      <c r="B155" s="85" t="s">
        <v>250</v>
      </c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8" t="e">
        <f>#REF!</f>
        <v>#REF!</v>
      </c>
      <c r="V155" s="88" t="e">
        <f>#REF!</f>
        <v>#REF!</v>
      </c>
      <c r="W155" s="131" t="e">
        <f>#REF!</f>
        <v>#REF!</v>
      </c>
    </row>
    <row r="156" spans="1:23">
      <c r="A156" s="151">
        <v>6</v>
      </c>
      <c r="B156" s="85" t="s">
        <v>251</v>
      </c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8" t="e">
        <f>#REF!</f>
        <v>#REF!</v>
      </c>
      <c r="V156" s="88" t="e">
        <f>#REF!</f>
        <v>#REF!</v>
      </c>
      <c r="W156" s="131" t="e">
        <f>#REF!</f>
        <v>#REF!</v>
      </c>
    </row>
    <row r="157" spans="1:23">
      <c r="A157" s="151">
        <v>7</v>
      </c>
      <c r="B157" s="85" t="s">
        <v>252</v>
      </c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8" t="e">
        <f>#REF!</f>
        <v>#REF!</v>
      </c>
      <c r="V157" s="88" t="e">
        <f>#REF!</f>
        <v>#REF!</v>
      </c>
      <c r="W157" s="131" t="e">
        <f>#REF!</f>
        <v>#REF!</v>
      </c>
    </row>
    <row r="158" spans="1:23">
      <c r="A158" s="151">
        <v>8</v>
      </c>
      <c r="B158" s="85" t="s">
        <v>253</v>
      </c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8" t="e">
        <f>#REF!</f>
        <v>#REF!</v>
      </c>
      <c r="V158" s="88" t="e">
        <f>#REF!</f>
        <v>#REF!</v>
      </c>
      <c r="W158" s="131" t="e">
        <f>#REF!</f>
        <v>#REF!</v>
      </c>
    </row>
    <row r="159" spans="1:23">
      <c r="A159" s="110" t="s">
        <v>254</v>
      </c>
      <c r="B159" s="90" t="s">
        <v>255</v>
      </c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93" t="e">
        <f>#REF!</f>
        <v>#REF!</v>
      </c>
      <c r="V159" s="93" t="e">
        <f>#REF!</f>
        <v>#REF!</v>
      </c>
      <c r="W159" s="133" t="e">
        <f>#REF!</f>
        <v>#REF!</v>
      </c>
    </row>
    <row r="160" spans="1:23">
      <c r="A160" s="151">
        <v>9</v>
      </c>
      <c r="B160" s="85" t="s">
        <v>256</v>
      </c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8" t="e">
        <f>#REF!</f>
        <v>#REF!</v>
      </c>
      <c r="V160" s="88" t="e">
        <f>#REF!</f>
        <v>#REF!</v>
      </c>
      <c r="W160" s="131" t="e">
        <f>#REF!</f>
        <v>#REF!</v>
      </c>
    </row>
    <row r="161" spans="1:23">
      <c r="A161" s="151">
        <v>10</v>
      </c>
      <c r="B161" s="85" t="s">
        <v>257</v>
      </c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8" t="e">
        <f>#REF!</f>
        <v>#REF!</v>
      </c>
      <c r="V161" s="88" t="e">
        <f>#REF!</f>
        <v>#REF!</v>
      </c>
      <c r="W161" s="131" t="e">
        <f>#REF!</f>
        <v>#REF!</v>
      </c>
    </row>
    <row r="162" spans="1:23">
      <c r="A162" s="151">
        <v>11</v>
      </c>
      <c r="B162" s="85" t="s">
        <v>258</v>
      </c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8" t="e">
        <f>#REF!</f>
        <v>#REF!</v>
      </c>
      <c r="V162" s="88" t="e">
        <f>#REF!</f>
        <v>#REF!</v>
      </c>
      <c r="W162" s="131" t="e">
        <f>#REF!</f>
        <v>#REF!</v>
      </c>
    </row>
    <row r="163" spans="1:23">
      <c r="A163" s="110" t="s">
        <v>90</v>
      </c>
      <c r="B163" s="90" t="s">
        <v>259</v>
      </c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93">
        <f>Merleg_m!U88</f>
        <v>249253</v>
      </c>
      <c r="V163" s="93" t="e">
        <f>Merleg_m!V88</f>
        <v>#REF!</v>
      </c>
      <c r="W163" s="133">
        <f>Merleg_m!X88</f>
        <v>123753</v>
      </c>
    </row>
    <row r="164" spans="1:23">
      <c r="A164" s="110" t="s">
        <v>92</v>
      </c>
      <c r="B164" s="90" t="s">
        <v>260</v>
      </c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99">
        <f>Merleg_m!U89</f>
        <v>30456</v>
      </c>
      <c r="V164" s="99">
        <f>Merleg_m!V89</f>
        <v>0</v>
      </c>
      <c r="W164" s="134">
        <f>Merleg_m!X89</f>
        <v>21781</v>
      </c>
    </row>
    <row r="165" spans="1:23">
      <c r="A165" s="110" t="s">
        <v>94</v>
      </c>
      <c r="B165" s="90" t="s">
        <v>261</v>
      </c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99">
        <f>Merleg_m!U90</f>
        <v>17692</v>
      </c>
      <c r="V165" s="99">
        <f>Merleg_m!V90</f>
        <v>0</v>
      </c>
      <c r="W165" s="134">
        <f>Merleg_m!X90</f>
        <v>6206</v>
      </c>
    </row>
    <row r="166" spans="1:23">
      <c r="A166" s="110" t="s">
        <v>98</v>
      </c>
      <c r="B166" s="90" t="s">
        <v>262</v>
      </c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99" t="e">
        <f>#REF!</f>
        <v>#REF!</v>
      </c>
      <c r="V166" s="99" t="e">
        <f>#REF!</f>
        <v>#REF!</v>
      </c>
      <c r="W166" s="134" t="e">
        <f>#REF!</f>
        <v>#REF!</v>
      </c>
    </row>
    <row r="167" spans="1:23">
      <c r="A167" s="110" t="s">
        <v>96</v>
      </c>
      <c r="B167" s="90" t="s">
        <v>263</v>
      </c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93">
        <f>Merleg_m!U92</f>
        <v>25802</v>
      </c>
      <c r="V167" s="93" t="e">
        <f>Merleg_m!V92</f>
        <v>#REF!</v>
      </c>
      <c r="W167" s="133">
        <f>Merleg_m!X92</f>
        <v>20315</v>
      </c>
    </row>
    <row r="168" spans="1:23">
      <c r="A168" s="151">
        <v>12</v>
      </c>
      <c r="B168" s="85" t="s">
        <v>264</v>
      </c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8" t="e">
        <f>#REF!</f>
        <v>#REF!</v>
      </c>
      <c r="V168" s="88" t="e">
        <f>#REF!</f>
        <v>#REF!</v>
      </c>
      <c r="W168" s="131" t="e">
        <f>#REF!</f>
        <v>#REF!</v>
      </c>
    </row>
    <row r="169" spans="1:23">
      <c r="A169" s="151">
        <v>13</v>
      </c>
      <c r="B169" s="85" t="s">
        <v>265</v>
      </c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8" t="e">
        <f>#REF!</f>
        <v>#REF!</v>
      </c>
      <c r="V169" s="88" t="e">
        <f>#REF!</f>
        <v>#REF!</v>
      </c>
      <c r="W169" s="131" t="e">
        <f>#REF!</f>
        <v>#REF!</v>
      </c>
    </row>
    <row r="170" spans="1:23">
      <c r="A170" s="151">
        <v>14</v>
      </c>
      <c r="B170" s="85" t="s">
        <v>266</v>
      </c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8" t="e">
        <f>#REF!</f>
        <v>#REF!</v>
      </c>
      <c r="V170" s="88" t="e">
        <f>#REF!</f>
        <v>#REF!</v>
      </c>
      <c r="W170" s="131" t="e">
        <f>#REF!</f>
        <v>#REF!</v>
      </c>
    </row>
    <row r="171" spans="1:23">
      <c r="A171" s="110" t="s">
        <v>100</v>
      </c>
      <c r="B171" s="90" t="s">
        <v>267</v>
      </c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93">
        <f>Merleg_m!U93</f>
        <v>0</v>
      </c>
      <c r="V171" s="93" t="e">
        <f>Merleg_m!V93</f>
        <v>#REF!</v>
      </c>
      <c r="W171" s="133">
        <f>Merleg_m!X93</f>
        <v>0</v>
      </c>
    </row>
    <row r="172" spans="1:23">
      <c r="A172" s="151">
        <v>15</v>
      </c>
      <c r="B172" s="85" t="s">
        <v>268</v>
      </c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8" t="e">
        <f>#REF!</f>
        <v>#REF!</v>
      </c>
      <c r="V172" s="88" t="e">
        <f>#REF!</f>
        <v>#REF!</v>
      </c>
      <c r="W172" s="131" t="e">
        <f>#REF!</f>
        <v>#REF!</v>
      </c>
    </row>
    <row r="173" spans="1:23">
      <c r="A173" s="151">
        <v>16</v>
      </c>
      <c r="B173" s="85" t="s">
        <v>269</v>
      </c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8" t="e">
        <f>#REF!</f>
        <v>#REF!</v>
      </c>
      <c r="V173" s="88" t="e">
        <f>#REF!</f>
        <v>#REF!</v>
      </c>
      <c r="W173" s="131" t="e">
        <f>#REF!</f>
        <v>#REF!</v>
      </c>
    </row>
    <row r="174" spans="1:23">
      <c r="A174" s="151">
        <v>17</v>
      </c>
      <c r="B174" s="85" t="s">
        <v>270</v>
      </c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8" t="e">
        <f>#REF!</f>
        <v>#REF!</v>
      </c>
      <c r="V174" s="88" t="e">
        <f>#REF!</f>
        <v>#REF!</v>
      </c>
      <c r="W174" s="131" t="e">
        <f>#REF!</f>
        <v>#REF!</v>
      </c>
    </row>
    <row r="175" spans="1:23">
      <c r="A175" s="110" t="s">
        <v>271</v>
      </c>
      <c r="B175" s="90" t="s">
        <v>272</v>
      </c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93">
        <f>Merleg_m!U94</f>
        <v>0</v>
      </c>
      <c r="V175" s="93" t="e">
        <f>Merleg_m!V94</f>
        <v>#REF!</v>
      </c>
      <c r="W175" s="133">
        <f>Merleg_m!X94</f>
        <v>0</v>
      </c>
    </row>
    <row r="176" spans="1:23">
      <c r="A176" s="110" t="s">
        <v>102</v>
      </c>
      <c r="B176" s="90" t="s">
        <v>273</v>
      </c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93">
        <f>Merleg_m!U95</f>
        <v>0</v>
      </c>
      <c r="V176" s="93" t="e">
        <f>Merleg_m!V95</f>
        <v>#REF!</v>
      </c>
      <c r="W176" s="133">
        <f>Merleg_m!X95</f>
        <v>0</v>
      </c>
    </row>
    <row r="177" spans="1:24">
      <c r="A177" s="110" t="s">
        <v>274</v>
      </c>
      <c r="B177" s="90" t="s">
        <v>275</v>
      </c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93" t="e">
        <f>#REF!</f>
        <v>#REF!</v>
      </c>
      <c r="V177" s="93" t="e">
        <f>#REF!</f>
        <v>#REF!</v>
      </c>
      <c r="W177" s="133" t="e">
        <f>#REF!</f>
        <v>#REF!</v>
      </c>
    </row>
    <row r="178" spans="1:24">
      <c r="A178" s="110" t="s">
        <v>276</v>
      </c>
      <c r="B178" s="90" t="s">
        <v>277</v>
      </c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99" t="e">
        <f>#REF!</f>
        <v>#REF!</v>
      </c>
      <c r="V178" s="99" t="e">
        <f>#REF!</f>
        <v>#REF!</v>
      </c>
      <c r="W178" s="134" t="e">
        <f>#REF!</f>
        <v>#REF!</v>
      </c>
    </row>
    <row r="179" spans="1:24">
      <c r="A179" s="110" t="s">
        <v>278</v>
      </c>
      <c r="B179" s="90" t="s">
        <v>279</v>
      </c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99" t="e">
        <f>#REF!</f>
        <v>#REF!</v>
      </c>
      <c r="V179" s="99" t="e">
        <f>#REF!</f>
        <v>#REF!</v>
      </c>
      <c r="W179" s="134" t="e">
        <f>#REF!</f>
        <v>#REF!</v>
      </c>
    </row>
    <row r="180" spans="1:24">
      <c r="A180" s="110" t="s">
        <v>280</v>
      </c>
      <c r="B180" s="90" t="s">
        <v>281</v>
      </c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93" t="e">
        <f>#REF!</f>
        <v>#REF!</v>
      </c>
      <c r="V180" s="93" t="e">
        <f>#REF!</f>
        <v>#REF!</v>
      </c>
      <c r="W180" s="133" t="e">
        <f>#REF!</f>
        <v>#REF!</v>
      </c>
    </row>
    <row r="181" spans="1:24">
      <c r="A181" s="110" t="s">
        <v>282</v>
      </c>
      <c r="B181" s="90" t="s">
        <v>283</v>
      </c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93">
        <f>Merleg_m!U96</f>
        <v>25802</v>
      </c>
      <c r="V181" s="93" t="e">
        <f>Merleg_m!V96</f>
        <v>#REF!</v>
      </c>
      <c r="W181" s="133">
        <f>Merleg_m!X96</f>
        <v>20315</v>
      </c>
    </row>
    <row r="182" spans="1:24">
      <c r="A182" s="110" t="s">
        <v>284</v>
      </c>
      <c r="B182" s="90" t="s">
        <v>285</v>
      </c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99">
        <f>Merleg_m!U97</f>
        <v>8</v>
      </c>
      <c r="V182" s="99">
        <f>Merleg_m!V97</f>
        <v>0</v>
      </c>
      <c r="W182" s="134">
        <f>Merleg_m!X97</f>
        <v>3</v>
      </c>
    </row>
    <row r="183" spans="1:24">
      <c r="A183" s="110" t="s">
        <v>286</v>
      </c>
      <c r="B183" s="90" t="s">
        <v>287</v>
      </c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93">
        <f>Merleg_m!U98</f>
        <v>25794</v>
      </c>
      <c r="V183" s="93" t="e">
        <f>Merleg_m!V98</f>
        <v>#REF!</v>
      </c>
      <c r="W183" s="133">
        <f>Merleg_m!X98</f>
        <v>20312</v>
      </c>
    </row>
    <row r="184" spans="1:24">
      <c r="A184" s="151">
        <v>18</v>
      </c>
      <c r="B184" s="85" t="s">
        <v>288</v>
      </c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8" t="e">
        <f>#REF!</f>
        <v>#REF!</v>
      </c>
      <c r="V184" s="88" t="e">
        <f>#REF!</f>
        <v>#REF!</v>
      </c>
      <c r="W184" s="131" t="e">
        <f>#REF!</f>
        <v>#REF!</v>
      </c>
    </row>
    <row r="185" spans="1:24">
      <c r="A185" s="151">
        <v>19</v>
      </c>
      <c r="B185" s="85" t="s">
        <v>289</v>
      </c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8" t="e">
        <f>#REF!</f>
        <v>#REF!</v>
      </c>
      <c r="V185" s="88" t="e">
        <f>#REF!</f>
        <v>#REF!</v>
      </c>
      <c r="W185" s="131" t="e">
        <f>#REF!</f>
        <v>#REF!</v>
      </c>
    </row>
    <row r="186" spans="1:24">
      <c r="A186" s="144"/>
      <c r="B186" s="152"/>
      <c r="C186" s="153"/>
      <c r="D186" s="153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53"/>
      <c r="S186" s="153"/>
      <c r="T186" s="153"/>
      <c r="U186" s="138" t="e">
        <f>#REF!</f>
        <v>#REF!</v>
      </c>
      <c r="V186" s="138" t="e">
        <f>#REF!</f>
        <v>#REF!</v>
      </c>
      <c r="W186" s="139" t="e">
        <f>#REF!</f>
        <v>#REF!</v>
      </c>
    </row>
    <row r="187" spans="1:24" ht="18" customHeight="1">
      <c r="A187" s="154" t="s">
        <v>290</v>
      </c>
      <c r="B187" s="69" t="s">
        <v>291</v>
      </c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6" t="e">
        <f>#REF!</f>
        <v>#REF!</v>
      </c>
      <c r="V187" s="140" t="e">
        <f>#REF!</f>
        <v>#REF!</v>
      </c>
      <c r="W187" s="141" t="e">
        <f>#REF!</f>
        <v>#REF!</v>
      </c>
    </row>
    <row r="191" spans="1:24" ht="15">
      <c r="A191" s="26" t="s">
        <v>179</v>
      </c>
      <c r="B191" s="26"/>
      <c r="C191" s="26"/>
      <c r="D191" s="26"/>
      <c r="E191" s="105" t="str">
        <f>CONCATENATE(Adatok!B4,", ",Adatok!B11)</f>
        <v xml:space="preserve">Gödöllő, </v>
      </c>
      <c r="F191" s="105"/>
      <c r="G191" s="105"/>
      <c r="H191" s="105"/>
      <c r="I191" s="105"/>
      <c r="J191" s="105"/>
      <c r="K191" s="105"/>
      <c r="L191" s="105"/>
      <c r="M191" s="105"/>
      <c r="N191" s="105"/>
      <c r="U191" s="105"/>
      <c r="V191" s="105"/>
      <c r="W191" s="105"/>
    </row>
    <row r="192" spans="1:24" ht="15">
      <c r="A192" s="26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4" t="s">
        <v>76</v>
      </c>
      <c r="R192" s="14"/>
      <c r="S192" s="14"/>
      <c r="T192" s="18"/>
      <c r="U192" s="14" t="s">
        <v>180</v>
      </c>
      <c r="V192" s="14"/>
      <c r="W192" s="14"/>
      <c r="X192" s="18"/>
    </row>
    <row r="193" spans="1:24" ht="15">
      <c r="A193" s="26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4" t="s">
        <v>181</v>
      </c>
      <c r="V193" s="14"/>
      <c r="W193" s="14"/>
      <c r="X193" s="18"/>
    </row>
    <row r="197" spans="1:24" ht="15">
      <c r="A197" s="28">
        <f t="shared" ref="A197:Q197" si="4">A2</f>
        <v>1</v>
      </c>
      <c r="B197" s="28">
        <f t="shared" si="4"/>
        <v>2</v>
      </c>
      <c r="C197" s="28">
        <f t="shared" si="4"/>
        <v>4</v>
      </c>
      <c r="D197" s="28">
        <f t="shared" si="4"/>
        <v>7</v>
      </c>
      <c r="E197" s="28">
        <f t="shared" si="4"/>
        <v>2</v>
      </c>
      <c r="F197" s="28">
        <f t="shared" si="4"/>
        <v>7</v>
      </c>
      <c r="G197" s="28">
        <f t="shared" si="4"/>
        <v>0</v>
      </c>
      <c r="H197" s="120">
        <f t="shared" si="4"/>
        <v>1</v>
      </c>
      <c r="I197" s="121">
        <f t="shared" si="4"/>
        <v>5</v>
      </c>
      <c r="J197" s="28">
        <f t="shared" si="4"/>
        <v>1</v>
      </c>
      <c r="K197" s="28">
        <f t="shared" si="4"/>
        <v>7</v>
      </c>
      <c r="L197" s="120">
        <f t="shared" si="4"/>
        <v>0</v>
      </c>
      <c r="M197" s="121">
        <f t="shared" si="4"/>
        <v>1</v>
      </c>
      <c r="N197" s="28">
        <f t="shared" si="4"/>
        <v>1</v>
      </c>
      <c r="O197" s="120">
        <f t="shared" si="4"/>
        <v>3</v>
      </c>
      <c r="P197" s="121">
        <f t="shared" si="4"/>
        <v>1</v>
      </c>
      <c r="Q197" s="28">
        <f t="shared" si="4"/>
        <v>3</v>
      </c>
    </row>
    <row r="198" spans="1:24" ht="5.25" customHeight="1"/>
    <row r="199" spans="1:24">
      <c r="A199" s="13" t="str">
        <f>A4</f>
        <v>Statistisches Zeichen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1" spans="1:24" ht="15">
      <c r="A201" s="28">
        <f t="shared" ref="A201:L201" si="5">A6</f>
        <v>1</v>
      </c>
      <c r="B201" s="28">
        <f t="shared" si="5"/>
        <v>3</v>
      </c>
      <c r="C201" s="28" t="str">
        <f t="shared" si="5"/>
        <v>-</v>
      </c>
      <c r="D201" s="28">
        <f t="shared" si="5"/>
        <v>0</v>
      </c>
      <c r="E201" s="28">
        <f t="shared" si="5"/>
        <v>9</v>
      </c>
      <c r="F201" s="28" t="str">
        <f t="shared" si="5"/>
        <v>-</v>
      </c>
      <c r="G201" s="28">
        <f t="shared" si="5"/>
        <v>0</v>
      </c>
      <c r="H201" s="28">
        <f t="shared" si="5"/>
        <v>8</v>
      </c>
      <c r="I201" s="28">
        <f t="shared" si="5"/>
        <v>4</v>
      </c>
      <c r="J201" s="28">
        <f t="shared" si="5"/>
        <v>9</v>
      </c>
      <c r="K201" s="28">
        <f t="shared" si="5"/>
        <v>6</v>
      </c>
      <c r="L201" s="28">
        <f t="shared" si="5"/>
        <v>4</v>
      </c>
    </row>
    <row r="202" spans="1:24" ht="4.5" customHeight="1"/>
    <row r="203" spans="1:24">
      <c r="A203" s="13" t="str">
        <f>A8</f>
        <v>Nummer der Firmeneintragung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6" spans="1:24" ht="16">
      <c r="A206" s="8" t="str">
        <f>CONCATENATE(Adatok!B2," Gewinn- und Verlustrechnung ",Adatok!B6)</f>
        <v>MOGYORÓD NONPROFIT KFT Gewinn- und Verlustrechnung 2025.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37"/>
    </row>
    <row r="209" spans="1:257">
      <c r="A209" s="106" t="s">
        <v>292</v>
      </c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</row>
    <row r="210" spans="1:257">
      <c r="A210" s="107" t="s">
        <v>293</v>
      </c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</row>
    <row r="211" spans="1:257">
      <c r="W211" s="123" t="s">
        <v>113</v>
      </c>
    </row>
    <row r="212" spans="1:257" ht="32.25" customHeight="1">
      <c r="A212" s="42"/>
      <c r="B212" s="4" t="s">
        <v>114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124" t="s">
        <v>115</v>
      </c>
      <c r="V212" s="125" t="s">
        <v>116</v>
      </c>
      <c r="W212" s="126" t="s">
        <v>117</v>
      </c>
    </row>
    <row r="213" spans="1:257">
      <c r="A213" s="157">
        <v>1</v>
      </c>
      <c r="B213" s="148" t="s">
        <v>294</v>
      </c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149" t="e">
        <f>#REF!</f>
        <v>#REF!</v>
      </c>
      <c r="V213" s="149" t="e">
        <f>#REF!</f>
        <v>#REF!</v>
      </c>
      <c r="W213" s="150" t="e">
        <f>#REF!</f>
        <v>#REF!</v>
      </c>
    </row>
    <row r="214" spans="1:257">
      <c r="A214" s="158">
        <v>2</v>
      </c>
      <c r="B214" s="85" t="s">
        <v>295</v>
      </c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8" t="e">
        <f>#REF!</f>
        <v>#REF!</v>
      </c>
      <c r="V214" s="88" t="e">
        <f>#REF!</f>
        <v>#REF!</v>
      </c>
      <c r="W214" s="131" t="e">
        <f>#REF!</f>
        <v>#REF!</v>
      </c>
    </row>
    <row r="215" spans="1:257">
      <c r="A215" s="159" t="s">
        <v>81</v>
      </c>
      <c r="B215" s="90" t="s">
        <v>244</v>
      </c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93" t="e">
        <f>#REF!</f>
        <v>#REF!</v>
      </c>
      <c r="V215" s="93" t="e">
        <f>#REF!</f>
        <v>#REF!</v>
      </c>
      <c r="W215" s="133" t="e">
        <f>#REF!</f>
        <v>#REF!</v>
      </c>
    </row>
    <row r="216" spans="1:257">
      <c r="A216" s="159" t="s">
        <v>245</v>
      </c>
      <c r="B216" s="90" t="s">
        <v>246</v>
      </c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99" t="e">
        <f>#REF!</f>
        <v>#REF!</v>
      </c>
      <c r="V216" s="99" t="e">
        <f>#REF!</f>
        <v>#REF!</v>
      </c>
      <c r="W216" s="134" t="e">
        <f>#REF!</f>
        <v>#REF!</v>
      </c>
    </row>
    <row r="217" spans="1:257">
      <c r="A217" s="158">
        <v>3</v>
      </c>
      <c r="B217" s="85" t="s">
        <v>296</v>
      </c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8" t="e">
        <f>#REF!</f>
        <v>#REF!</v>
      </c>
      <c r="V217" s="88" t="e">
        <f>#REF!</f>
        <v>#REF!</v>
      </c>
      <c r="W217" s="131" t="e">
        <f>#REF!</f>
        <v>#REF!</v>
      </c>
    </row>
    <row r="218" spans="1:257">
      <c r="A218" s="158">
        <v>4</v>
      </c>
      <c r="B218" s="85" t="s">
        <v>297</v>
      </c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8" t="e">
        <f>#REF!</f>
        <v>#REF!</v>
      </c>
      <c r="V218" s="88" t="e">
        <f>#REF!</f>
        <v>#REF!</v>
      </c>
      <c r="W218" s="131" t="e">
        <f>#REF!</f>
        <v>#REF!</v>
      </c>
    </row>
    <row r="219" spans="1:257">
      <c r="A219" s="159" t="s">
        <v>85</v>
      </c>
      <c r="B219" s="90" t="s">
        <v>298</v>
      </c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93" t="e">
        <f>#REF!</f>
        <v>#REF!</v>
      </c>
      <c r="V219" s="93" t="e">
        <f>#REF!</f>
        <v>#REF!</v>
      </c>
      <c r="W219" s="133" t="e">
        <f>#REF!</f>
        <v>#REF!</v>
      </c>
    </row>
    <row r="220" spans="1:257">
      <c r="A220" s="158">
        <v>5</v>
      </c>
      <c r="B220" s="85" t="s">
        <v>299</v>
      </c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8" t="e">
        <f>#REF!</f>
        <v>#REF!</v>
      </c>
      <c r="V220" s="88" t="e">
        <f>#REF!</f>
        <v>#REF!</v>
      </c>
      <c r="W220" s="131" t="e">
        <f>#REF!</f>
        <v>#REF!</v>
      </c>
    </row>
    <row r="221" spans="1:257">
      <c r="A221" s="158">
        <v>6</v>
      </c>
      <c r="B221" s="85" t="s">
        <v>300</v>
      </c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8" t="e">
        <f>#REF!</f>
        <v>#REF!</v>
      </c>
      <c r="V221" s="88" t="e">
        <f>#REF!</f>
        <v>#REF!</v>
      </c>
      <c r="W221" s="131" t="e">
        <f>#REF!</f>
        <v>#REF!</v>
      </c>
    </row>
    <row r="222" spans="1:257">
      <c r="A222" s="158">
        <v>7</v>
      </c>
      <c r="B222" s="85" t="s">
        <v>301</v>
      </c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8" t="e">
        <f>#REF!</f>
        <v>#REF!</v>
      </c>
      <c r="V222" s="88" t="e">
        <f>#REF!</f>
        <v>#REF!</v>
      </c>
      <c r="W222" s="131" t="e">
        <f>#REF!</f>
        <v>#REF!</v>
      </c>
    </row>
    <row r="223" spans="1:257">
      <c r="A223" s="160" t="s">
        <v>254</v>
      </c>
      <c r="B223" s="90" t="s">
        <v>302</v>
      </c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93" t="e">
        <f>#REF!</f>
        <v>#REF!</v>
      </c>
      <c r="V223" s="93" t="e">
        <f>#REF!</f>
        <v>#REF!</v>
      </c>
      <c r="W223" s="133" t="e">
        <f>#REF!</f>
        <v>#REF!</v>
      </c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  <c r="BK223" s="161"/>
      <c r="BL223" s="161"/>
      <c r="BM223" s="161"/>
      <c r="BN223" s="161"/>
      <c r="BO223" s="161"/>
      <c r="BP223" s="161"/>
      <c r="BQ223" s="161"/>
      <c r="BR223" s="161"/>
      <c r="BS223" s="161"/>
      <c r="BT223" s="161"/>
      <c r="BU223" s="161"/>
      <c r="BV223" s="161"/>
      <c r="BW223" s="161"/>
      <c r="BX223" s="161"/>
      <c r="BY223" s="161"/>
      <c r="BZ223" s="161"/>
      <c r="CA223" s="161"/>
      <c r="CB223" s="161"/>
      <c r="CC223" s="161"/>
      <c r="CD223" s="161"/>
      <c r="CE223" s="161"/>
      <c r="CF223" s="161"/>
      <c r="CG223" s="161"/>
      <c r="CH223" s="161"/>
      <c r="CI223" s="161"/>
      <c r="CJ223" s="161"/>
      <c r="CK223" s="161"/>
      <c r="CL223" s="161"/>
      <c r="CM223" s="161"/>
      <c r="CN223" s="161"/>
      <c r="CO223" s="161"/>
      <c r="CP223" s="161"/>
      <c r="CQ223" s="161"/>
      <c r="CR223" s="161"/>
      <c r="CS223" s="161"/>
      <c r="CT223" s="161"/>
      <c r="CU223" s="161"/>
      <c r="CV223" s="161"/>
      <c r="CW223" s="161"/>
      <c r="CX223" s="161"/>
      <c r="CY223" s="161"/>
      <c r="CZ223" s="161"/>
      <c r="DA223" s="161"/>
      <c r="DB223" s="161"/>
      <c r="DC223" s="161"/>
      <c r="DD223" s="161"/>
      <c r="DE223" s="161"/>
      <c r="DF223" s="161"/>
      <c r="DG223" s="161"/>
      <c r="DH223" s="161"/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61"/>
      <c r="EH223" s="161"/>
      <c r="EI223" s="161"/>
      <c r="EJ223" s="161"/>
      <c r="EK223" s="161"/>
      <c r="EL223" s="161"/>
      <c r="EM223" s="161"/>
      <c r="EN223" s="161"/>
      <c r="EO223" s="161"/>
      <c r="EP223" s="161"/>
      <c r="EQ223" s="161"/>
      <c r="ER223" s="161"/>
      <c r="ES223" s="161"/>
      <c r="ET223" s="161"/>
      <c r="EU223" s="161"/>
      <c r="EV223" s="161"/>
      <c r="EW223" s="161"/>
      <c r="EX223" s="161"/>
      <c r="EY223" s="161"/>
      <c r="EZ223" s="161"/>
      <c r="FA223" s="161"/>
      <c r="FB223" s="161"/>
      <c r="FC223" s="161"/>
      <c r="FD223" s="161"/>
      <c r="FE223" s="161"/>
      <c r="FF223" s="161"/>
      <c r="FG223" s="161"/>
      <c r="FH223" s="161"/>
      <c r="FI223" s="161"/>
      <c r="FJ223" s="161"/>
      <c r="FK223" s="161"/>
      <c r="FL223" s="161"/>
      <c r="FM223" s="161"/>
      <c r="FN223" s="161"/>
      <c r="FO223" s="161"/>
      <c r="FP223" s="161"/>
      <c r="FQ223" s="161"/>
      <c r="FR223" s="161"/>
      <c r="FS223" s="161"/>
      <c r="FT223" s="161"/>
      <c r="FU223" s="161"/>
      <c r="FV223" s="161"/>
      <c r="FW223" s="161"/>
      <c r="FX223" s="161"/>
      <c r="FY223" s="161"/>
      <c r="FZ223" s="161"/>
      <c r="GA223" s="161"/>
      <c r="GB223" s="161"/>
      <c r="GC223" s="161"/>
      <c r="GD223" s="161"/>
      <c r="GE223" s="161"/>
      <c r="GF223" s="161"/>
      <c r="GG223" s="161"/>
      <c r="GH223" s="161"/>
      <c r="GI223" s="161"/>
      <c r="GJ223" s="161"/>
      <c r="GK223" s="161"/>
      <c r="GL223" s="161"/>
      <c r="GM223" s="161"/>
      <c r="GN223" s="161"/>
      <c r="GO223" s="161"/>
      <c r="GP223" s="161"/>
      <c r="GQ223" s="161"/>
      <c r="GR223" s="161"/>
      <c r="GS223" s="161"/>
      <c r="GT223" s="161"/>
      <c r="GU223" s="161"/>
      <c r="GV223" s="161"/>
      <c r="GW223" s="161"/>
      <c r="GX223" s="161"/>
      <c r="GY223" s="161"/>
      <c r="GZ223" s="161"/>
      <c r="HA223" s="161"/>
      <c r="HB223" s="161"/>
      <c r="HC223" s="161"/>
      <c r="HD223" s="161"/>
      <c r="HE223" s="161"/>
      <c r="HF223" s="161"/>
      <c r="HG223" s="161"/>
      <c r="HH223" s="161"/>
      <c r="HI223" s="161"/>
      <c r="HJ223" s="161"/>
      <c r="HK223" s="161"/>
      <c r="HL223" s="161"/>
      <c r="HM223" s="161"/>
      <c r="HN223" s="161"/>
      <c r="HO223" s="161"/>
      <c r="HP223" s="161"/>
      <c r="HQ223" s="161"/>
      <c r="HR223" s="161"/>
      <c r="HS223" s="161"/>
      <c r="HT223" s="161"/>
      <c r="HU223" s="161"/>
      <c r="HV223" s="161"/>
      <c r="HW223" s="161"/>
      <c r="HX223" s="161"/>
      <c r="HY223" s="161"/>
      <c r="HZ223" s="161"/>
      <c r="IA223" s="161"/>
      <c r="IB223" s="161"/>
      <c r="IC223" s="161"/>
      <c r="ID223" s="161"/>
      <c r="IE223" s="161"/>
      <c r="IF223" s="161"/>
      <c r="IG223" s="161"/>
      <c r="IH223" s="161"/>
      <c r="II223" s="161"/>
      <c r="IJ223" s="161"/>
      <c r="IK223" s="161"/>
      <c r="IL223" s="161"/>
      <c r="IM223" s="161"/>
      <c r="IN223" s="161"/>
      <c r="IO223" s="161"/>
      <c r="IP223" s="161"/>
      <c r="IQ223" s="161"/>
      <c r="IR223" s="161"/>
      <c r="IS223" s="161"/>
      <c r="IT223" s="161"/>
      <c r="IU223" s="161"/>
      <c r="IV223" s="161"/>
      <c r="IW223" s="161"/>
    </row>
    <row r="224" spans="1:257">
      <c r="A224" s="159" t="s">
        <v>90</v>
      </c>
      <c r="B224" s="90" t="s">
        <v>262</v>
      </c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99" t="e">
        <f>#REF!</f>
        <v>#REF!</v>
      </c>
      <c r="V224" s="99" t="e">
        <f>#REF!</f>
        <v>#REF!</v>
      </c>
      <c r="W224" s="134" t="e">
        <f>#REF!</f>
        <v>#REF!</v>
      </c>
    </row>
    <row r="225" spans="1:257">
      <c r="A225" s="160" t="s">
        <v>96</v>
      </c>
      <c r="B225" s="117" t="s">
        <v>303</v>
      </c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93" t="e">
        <f>#REF!</f>
        <v>#REF!</v>
      </c>
      <c r="V225" s="93" t="e">
        <f>#REF!</f>
        <v>#REF!</v>
      </c>
      <c r="W225" s="133" t="e">
        <f>#REF!</f>
        <v>#REF!</v>
      </c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  <c r="BK225" s="161"/>
      <c r="BL225" s="161"/>
      <c r="BM225" s="161"/>
      <c r="BN225" s="161"/>
      <c r="BO225" s="161"/>
      <c r="BP225" s="161"/>
      <c r="BQ225" s="161"/>
      <c r="BR225" s="161"/>
      <c r="BS225" s="161"/>
      <c r="BT225" s="161"/>
      <c r="BU225" s="161"/>
      <c r="BV225" s="161"/>
      <c r="BW225" s="161"/>
      <c r="BX225" s="161"/>
      <c r="BY225" s="161"/>
      <c r="BZ225" s="161"/>
      <c r="CA225" s="161"/>
      <c r="CB225" s="161"/>
      <c r="CC225" s="161"/>
      <c r="CD225" s="161"/>
      <c r="CE225" s="161"/>
      <c r="CF225" s="161"/>
      <c r="CG225" s="161"/>
      <c r="CH225" s="161"/>
      <c r="CI225" s="161"/>
      <c r="CJ225" s="161"/>
      <c r="CK225" s="161"/>
      <c r="CL225" s="161"/>
      <c r="CM225" s="161"/>
      <c r="CN225" s="161"/>
      <c r="CO225" s="161"/>
      <c r="CP225" s="161"/>
      <c r="CQ225" s="161"/>
      <c r="CR225" s="161"/>
      <c r="CS225" s="161"/>
      <c r="CT225" s="161"/>
      <c r="CU225" s="161"/>
      <c r="CV225" s="161"/>
      <c r="CW225" s="161"/>
      <c r="CX225" s="161"/>
      <c r="CY225" s="161"/>
      <c r="CZ225" s="161"/>
      <c r="DA225" s="161"/>
      <c r="DB225" s="161"/>
      <c r="DC225" s="161"/>
      <c r="DD225" s="161"/>
      <c r="DE225" s="161"/>
      <c r="DF225" s="161"/>
      <c r="DG225" s="161"/>
      <c r="DH225" s="161"/>
      <c r="DI225" s="161"/>
      <c r="DJ225" s="161"/>
      <c r="DK225" s="161"/>
      <c r="DL225" s="161"/>
      <c r="DM225" s="161"/>
      <c r="DN225" s="161"/>
      <c r="DO225" s="161"/>
      <c r="DP225" s="161"/>
      <c r="DQ225" s="161"/>
      <c r="DR225" s="161"/>
      <c r="DS225" s="161"/>
      <c r="DT225" s="161"/>
      <c r="DU225" s="161"/>
      <c r="DV225" s="161"/>
      <c r="DW225" s="161"/>
      <c r="DX225" s="161"/>
      <c r="DY225" s="161"/>
      <c r="DZ225" s="161"/>
      <c r="EA225" s="161"/>
      <c r="EB225" s="161"/>
      <c r="EC225" s="161"/>
      <c r="ED225" s="161"/>
      <c r="EE225" s="161"/>
      <c r="EF225" s="161"/>
      <c r="EG225" s="161"/>
      <c r="EH225" s="161"/>
      <c r="EI225" s="161"/>
      <c r="EJ225" s="161"/>
      <c r="EK225" s="161"/>
      <c r="EL225" s="161"/>
      <c r="EM225" s="161"/>
      <c r="EN225" s="161"/>
      <c r="EO225" s="161"/>
      <c r="EP225" s="161"/>
      <c r="EQ225" s="161"/>
      <c r="ER225" s="161"/>
      <c r="ES225" s="161"/>
      <c r="ET225" s="161"/>
      <c r="EU225" s="161"/>
      <c r="EV225" s="161"/>
      <c r="EW225" s="161"/>
      <c r="EX225" s="161"/>
      <c r="EY225" s="161"/>
      <c r="EZ225" s="161"/>
      <c r="FA225" s="161"/>
      <c r="FB225" s="161"/>
      <c r="FC225" s="161"/>
      <c r="FD225" s="161"/>
      <c r="FE225" s="161"/>
      <c r="FF225" s="161"/>
      <c r="FG225" s="161"/>
      <c r="FH225" s="161"/>
      <c r="FI225" s="161"/>
      <c r="FJ225" s="161"/>
      <c r="FK225" s="161"/>
      <c r="FL225" s="161"/>
      <c r="FM225" s="161"/>
      <c r="FN225" s="161"/>
      <c r="FO225" s="161"/>
      <c r="FP225" s="161"/>
      <c r="FQ225" s="161"/>
      <c r="FR225" s="161"/>
      <c r="FS225" s="161"/>
      <c r="FT225" s="161"/>
      <c r="FU225" s="161"/>
      <c r="FV225" s="161"/>
      <c r="FW225" s="161"/>
      <c r="FX225" s="161"/>
      <c r="FY225" s="161"/>
      <c r="FZ225" s="161"/>
      <c r="GA225" s="161"/>
      <c r="GB225" s="161"/>
      <c r="GC225" s="161"/>
      <c r="GD225" s="161"/>
      <c r="GE225" s="161"/>
      <c r="GF225" s="161"/>
      <c r="GG225" s="161"/>
      <c r="GH225" s="161"/>
      <c r="GI225" s="161"/>
      <c r="GJ225" s="161"/>
      <c r="GK225" s="161"/>
      <c r="GL225" s="161"/>
      <c r="GM225" s="161"/>
      <c r="GN225" s="161"/>
      <c r="GO225" s="161"/>
      <c r="GP225" s="161"/>
      <c r="GQ225" s="161"/>
      <c r="GR225" s="161"/>
      <c r="GS225" s="161"/>
      <c r="GT225" s="161"/>
      <c r="GU225" s="161"/>
      <c r="GV225" s="161"/>
      <c r="GW225" s="161"/>
      <c r="GX225" s="161"/>
      <c r="GY225" s="161"/>
      <c r="GZ225" s="161"/>
      <c r="HA225" s="161"/>
      <c r="HB225" s="161"/>
      <c r="HC225" s="161"/>
      <c r="HD225" s="161"/>
      <c r="HE225" s="161"/>
      <c r="HF225" s="161"/>
      <c r="HG225" s="161"/>
      <c r="HH225" s="161"/>
      <c r="HI225" s="161"/>
      <c r="HJ225" s="161"/>
      <c r="HK225" s="161"/>
      <c r="HL225" s="161"/>
      <c r="HM225" s="161"/>
      <c r="HN225" s="161"/>
      <c r="HO225" s="161"/>
      <c r="HP225" s="161"/>
      <c r="HQ225" s="161"/>
      <c r="HR225" s="161"/>
      <c r="HS225" s="161"/>
      <c r="HT225" s="161"/>
      <c r="HU225" s="161"/>
      <c r="HV225" s="161"/>
      <c r="HW225" s="161"/>
      <c r="HX225" s="161"/>
      <c r="HY225" s="161"/>
      <c r="HZ225" s="161"/>
      <c r="IA225" s="161"/>
      <c r="IB225" s="161"/>
      <c r="IC225" s="161"/>
      <c r="ID225" s="161"/>
      <c r="IE225" s="161"/>
      <c r="IF225" s="161"/>
      <c r="IG225" s="161"/>
      <c r="IH225" s="161"/>
      <c r="II225" s="161"/>
      <c r="IJ225" s="161"/>
      <c r="IK225" s="161"/>
      <c r="IL225" s="161"/>
      <c r="IM225" s="161"/>
      <c r="IN225" s="161"/>
      <c r="IO225" s="161"/>
      <c r="IP225" s="161"/>
      <c r="IQ225" s="161"/>
      <c r="IR225" s="161"/>
      <c r="IS225" s="161"/>
      <c r="IT225" s="161"/>
      <c r="IU225" s="161"/>
      <c r="IV225" s="161"/>
      <c r="IW225" s="161"/>
    </row>
    <row r="226" spans="1:257">
      <c r="A226" s="158">
        <v>8</v>
      </c>
      <c r="B226" s="85" t="s">
        <v>304</v>
      </c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8" t="e">
        <f>#REF!</f>
        <v>#REF!</v>
      </c>
      <c r="V226" s="88" t="e">
        <f>#REF!</f>
        <v>#REF!</v>
      </c>
      <c r="W226" s="131" t="e">
        <f>#REF!</f>
        <v>#REF!</v>
      </c>
    </row>
    <row r="227" spans="1:257">
      <c r="A227" s="158">
        <v>9</v>
      </c>
      <c r="B227" s="85" t="s">
        <v>305</v>
      </c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8" t="e">
        <f>#REF!</f>
        <v>#REF!</v>
      </c>
      <c r="V227" s="88" t="e">
        <f>#REF!</f>
        <v>#REF!</v>
      </c>
      <c r="W227" s="131" t="e">
        <f>#REF!</f>
        <v>#REF!</v>
      </c>
    </row>
    <row r="228" spans="1:257">
      <c r="A228" s="162">
        <v>10</v>
      </c>
      <c r="B228" s="85" t="s">
        <v>266</v>
      </c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8" t="e">
        <f>#REF!</f>
        <v>#REF!</v>
      </c>
      <c r="V228" s="88" t="e">
        <f>#REF!</f>
        <v>#REF!</v>
      </c>
      <c r="W228" s="131" t="e">
        <f>#REF!</f>
        <v>#REF!</v>
      </c>
    </row>
    <row r="229" spans="1:257">
      <c r="A229" s="159" t="s">
        <v>92</v>
      </c>
      <c r="B229" s="90" t="s">
        <v>306</v>
      </c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93" t="e">
        <f>#REF!</f>
        <v>#REF!</v>
      </c>
      <c r="V229" s="93" t="e">
        <f>#REF!</f>
        <v>#REF!</v>
      </c>
      <c r="W229" s="133" t="e">
        <f>#REF!</f>
        <v>#REF!</v>
      </c>
    </row>
    <row r="230" spans="1:257">
      <c r="A230" s="162">
        <v>11</v>
      </c>
      <c r="B230" s="85" t="s">
        <v>307</v>
      </c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8" t="e">
        <f>#REF!</f>
        <v>#REF!</v>
      </c>
      <c r="V230" s="88" t="e">
        <f>#REF!</f>
        <v>#REF!</v>
      </c>
      <c r="W230" s="131" t="e">
        <f>#REF!</f>
        <v>#REF!</v>
      </c>
    </row>
    <row r="231" spans="1:257">
      <c r="A231" s="162">
        <v>12</v>
      </c>
      <c r="B231" s="85" t="s">
        <v>308</v>
      </c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8" t="e">
        <f>#REF!</f>
        <v>#REF!</v>
      </c>
      <c r="V231" s="88" t="e">
        <f>#REF!</f>
        <v>#REF!</v>
      </c>
      <c r="W231" s="131" t="e">
        <f>#REF!</f>
        <v>#REF!</v>
      </c>
    </row>
    <row r="232" spans="1:257">
      <c r="A232" s="162">
        <v>13</v>
      </c>
      <c r="B232" s="85" t="s">
        <v>309</v>
      </c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8" t="e">
        <f>#REF!</f>
        <v>#REF!</v>
      </c>
      <c r="V232" s="88" t="e">
        <f>#REF!</f>
        <v>#REF!</v>
      </c>
      <c r="W232" s="131" t="e">
        <f>#REF!</f>
        <v>#REF!</v>
      </c>
    </row>
    <row r="233" spans="1:257">
      <c r="A233" s="160" t="s">
        <v>94</v>
      </c>
      <c r="B233" s="90" t="s">
        <v>310</v>
      </c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93" t="e">
        <f>#REF!</f>
        <v>#REF!</v>
      </c>
      <c r="V233" s="93" t="e">
        <f>#REF!</f>
        <v>#REF!</v>
      </c>
      <c r="W233" s="133" t="e">
        <f>#REF!</f>
        <v>#REF!</v>
      </c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  <c r="BK233" s="161"/>
      <c r="BL233" s="161"/>
      <c r="BM233" s="161"/>
      <c r="BN233" s="161"/>
      <c r="BO233" s="161"/>
      <c r="BP233" s="161"/>
      <c r="BQ233" s="161"/>
      <c r="BR233" s="161"/>
      <c r="BS233" s="161"/>
      <c r="BT233" s="161"/>
      <c r="BU233" s="161"/>
      <c r="BV233" s="161"/>
      <c r="BW233" s="161"/>
      <c r="BX233" s="161"/>
      <c r="BY233" s="161"/>
      <c r="BZ233" s="161"/>
      <c r="CA233" s="161"/>
      <c r="CB233" s="161"/>
      <c r="CC233" s="161"/>
      <c r="CD233" s="161"/>
      <c r="CE233" s="161"/>
      <c r="CF233" s="161"/>
      <c r="CG233" s="161"/>
      <c r="CH233" s="161"/>
      <c r="CI233" s="161"/>
      <c r="CJ233" s="161"/>
      <c r="CK233" s="161"/>
      <c r="CL233" s="161"/>
      <c r="CM233" s="161"/>
      <c r="CN233" s="161"/>
      <c r="CO233" s="161"/>
      <c r="CP233" s="161"/>
      <c r="CQ233" s="161"/>
      <c r="CR233" s="161"/>
      <c r="CS233" s="161"/>
      <c r="CT233" s="161"/>
      <c r="CU233" s="161"/>
      <c r="CV233" s="161"/>
      <c r="CW233" s="161"/>
      <c r="CX233" s="161"/>
      <c r="CY233" s="161"/>
      <c r="CZ233" s="161"/>
      <c r="DA233" s="161"/>
      <c r="DB233" s="161"/>
      <c r="DC233" s="161"/>
      <c r="DD233" s="161"/>
      <c r="DE233" s="161"/>
      <c r="DF233" s="161"/>
      <c r="DG233" s="161"/>
      <c r="DH233" s="161"/>
      <c r="DI233" s="161"/>
      <c r="DJ233" s="161"/>
      <c r="DK233" s="161"/>
      <c r="DL233" s="161"/>
      <c r="DM233" s="161"/>
      <c r="DN233" s="161"/>
      <c r="DO233" s="161"/>
      <c r="DP233" s="161"/>
      <c r="DQ233" s="161"/>
      <c r="DR233" s="161"/>
      <c r="DS233" s="161"/>
      <c r="DT233" s="161"/>
      <c r="DU233" s="161"/>
      <c r="DV233" s="161"/>
      <c r="DW233" s="161"/>
      <c r="DX233" s="161"/>
      <c r="DY233" s="161"/>
      <c r="DZ233" s="161"/>
      <c r="EA233" s="161"/>
      <c r="EB233" s="161"/>
      <c r="EC233" s="161"/>
      <c r="ED233" s="161"/>
      <c r="EE233" s="161"/>
      <c r="EF233" s="161"/>
      <c r="EG233" s="161"/>
      <c r="EH233" s="161"/>
      <c r="EI233" s="161"/>
      <c r="EJ233" s="161"/>
      <c r="EK233" s="161"/>
      <c r="EL233" s="161"/>
      <c r="EM233" s="161"/>
      <c r="EN233" s="161"/>
      <c r="EO233" s="161"/>
      <c r="EP233" s="161"/>
      <c r="EQ233" s="161"/>
      <c r="ER233" s="161"/>
      <c r="ES233" s="161"/>
      <c r="ET233" s="161"/>
      <c r="EU233" s="161"/>
      <c r="EV233" s="161"/>
      <c r="EW233" s="161"/>
      <c r="EX233" s="161"/>
      <c r="EY233" s="161"/>
      <c r="EZ233" s="161"/>
      <c r="FA233" s="161"/>
      <c r="FB233" s="161"/>
      <c r="FC233" s="161"/>
      <c r="FD233" s="161"/>
      <c r="FE233" s="161"/>
      <c r="FF233" s="161"/>
      <c r="FG233" s="161"/>
      <c r="FH233" s="161"/>
      <c r="FI233" s="161"/>
      <c r="FJ233" s="161"/>
      <c r="FK233" s="161"/>
      <c r="FL233" s="161"/>
      <c r="FM233" s="161"/>
      <c r="FN233" s="161"/>
      <c r="FO233" s="161"/>
      <c r="FP233" s="161"/>
      <c r="FQ233" s="161"/>
      <c r="FR233" s="161"/>
      <c r="FS233" s="161"/>
      <c r="FT233" s="161"/>
      <c r="FU233" s="161"/>
      <c r="FV233" s="161"/>
      <c r="FW233" s="161"/>
      <c r="FX233" s="161"/>
      <c r="FY233" s="161"/>
      <c r="FZ233" s="161"/>
      <c r="GA233" s="161"/>
      <c r="GB233" s="161"/>
      <c r="GC233" s="161"/>
      <c r="GD233" s="161"/>
      <c r="GE233" s="161"/>
      <c r="GF233" s="161"/>
      <c r="GG233" s="161"/>
      <c r="GH233" s="161"/>
      <c r="GI233" s="161"/>
      <c r="GJ233" s="161"/>
      <c r="GK233" s="161"/>
      <c r="GL233" s="161"/>
      <c r="GM233" s="161"/>
      <c r="GN233" s="161"/>
      <c r="GO233" s="161"/>
      <c r="GP233" s="161"/>
      <c r="GQ233" s="161"/>
      <c r="GR233" s="161"/>
      <c r="GS233" s="161"/>
      <c r="GT233" s="161"/>
      <c r="GU233" s="161"/>
      <c r="GV233" s="161"/>
      <c r="GW233" s="161"/>
      <c r="GX233" s="161"/>
      <c r="GY233" s="161"/>
      <c r="GZ233" s="161"/>
      <c r="HA233" s="161"/>
      <c r="HB233" s="161"/>
      <c r="HC233" s="161"/>
      <c r="HD233" s="161"/>
      <c r="HE233" s="161"/>
      <c r="HF233" s="161"/>
      <c r="HG233" s="161"/>
      <c r="HH233" s="161"/>
      <c r="HI233" s="161"/>
      <c r="HJ233" s="161"/>
      <c r="HK233" s="161"/>
      <c r="HL233" s="161"/>
      <c r="HM233" s="161"/>
      <c r="HN233" s="161"/>
      <c r="HO233" s="161"/>
      <c r="HP233" s="161"/>
      <c r="HQ233" s="161"/>
      <c r="HR233" s="161"/>
      <c r="HS233" s="161"/>
      <c r="HT233" s="161"/>
      <c r="HU233" s="161"/>
      <c r="HV233" s="161"/>
      <c r="HW233" s="161"/>
      <c r="HX233" s="161"/>
      <c r="HY233" s="161"/>
      <c r="HZ233" s="161"/>
      <c r="IA233" s="161"/>
      <c r="IB233" s="161"/>
      <c r="IC233" s="161"/>
      <c r="ID233" s="161"/>
      <c r="IE233" s="161"/>
      <c r="IF233" s="161"/>
      <c r="IG233" s="161"/>
      <c r="IH233" s="161"/>
      <c r="II233" s="161"/>
      <c r="IJ233" s="161"/>
      <c r="IK233" s="161"/>
      <c r="IL233" s="161"/>
      <c r="IM233" s="161"/>
      <c r="IN233" s="161"/>
      <c r="IO233" s="161"/>
      <c r="IP233" s="161"/>
      <c r="IQ233" s="161"/>
      <c r="IR233" s="161"/>
      <c r="IS233" s="161"/>
      <c r="IT233" s="161"/>
      <c r="IU233" s="161"/>
      <c r="IV233" s="161"/>
      <c r="IW233" s="161"/>
    </row>
    <row r="234" spans="1:257">
      <c r="A234" s="160" t="s">
        <v>102</v>
      </c>
      <c r="B234" s="90" t="s">
        <v>311</v>
      </c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93" t="e">
        <f>#REF!</f>
        <v>#REF!</v>
      </c>
      <c r="V234" s="93" t="e">
        <f>#REF!</f>
        <v>#REF!</v>
      </c>
      <c r="W234" s="133" t="e">
        <f>#REF!</f>
        <v>#REF!</v>
      </c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61"/>
      <c r="CO234" s="161"/>
      <c r="CP234" s="161"/>
      <c r="CQ234" s="161"/>
      <c r="CR234" s="161"/>
      <c r="CS234" s="161"/>
      <c r="CT234" s="161"/>
      <c r="CU234" s="161"/>
      <c r="CV234" s="161"/>
      <c r="CW234" s="161"/>
      <c r="CX234" s="161"/>
      <c r="CY234" s="161"/>
      <c r="CZ234" s="161"/>
      <c r="DA234" s="161"/>
      <c r="DB234" s="161"/>
      <c r="DC234" s="161"/>
      <c r="DD234" s="161"/>
      <c r="DE234" s="161"/>
      <c r="DF234" s="161"/>
      <c r="DG234" s="161"/>
      <c r="DH234" s="161"/>
      <c r="DI234" s="161"/>
      <c r="DJ234" s="161"/>
      <c r="DK234" s="161"/>
      <c r="DL234" s="161"/>
      <c r="DM234" s="161"/>
      <c r="DN234" s="161"/>
      <c r="DO234" s="161"/>
      <c r="DP234" s="161"/>
      <c r="DQ234" s="161"/>
      <c r="DR234" s="161"/>
      <c r="DS234" s="161"/>
      <c r="DT234" s="161"/>
      <c r="DU234" s="161"/>
      <c r="DV234" s="161"/>
      <c r="DW234" s="161"/>
      <c r="DX234" s="161"/>
      <c r="DY234" s="161"/>
      <c r="DZ234" s="161"/>
      <c r="EA234" s="161"/>
      <c r="EB234" s="161"/>
      <c r="EC234" s="161"/>
      <c r="ED234" s="161"/>
      <c r="EE234" s="161"/>
      <c r="EF234" s="161"/>
      <c r="EG234" s="161"/>
      <c r="EH234" s="161"/>
      <c r="EI234" s="161"/>
      <c r="EJ234" s="161"/>
      <c r="EK234" s="161"/>
      <c r="EL234" s="161"/>
      <c r="EM234" s="161"/>
      <c r="EN234" s="161"/>
      <c r="EO234" s="161"/>
      <c r="EP234" s="161"/>
      <c r="EQ234" s="161"/>
      <c r="ER234" s="161"/>
      <c r="ES234" s="161"/>
      <c r="ET234" s="161"/>
      <c r="EU234" s="161"/>
      <c r="EV234" s="161"/>
      <c r="EW234" s="161"/>
      <c r="EX234" s="161"/>
      <c r="EY234" s="161"/>
      <c r="EZ234" s="161"/>
      <c r="FA234" s="161"/>
      <c r="FB234" s="161"/>
      <c r="FC234" s="161"/>
      <c r="FD234" s="161"/>
      <c r="FE234" s="161"/>
      <c r="FF234" s="161"/>
      <c r="FG234" s="161"/>
      <c r="FH234" s="161"/>
      <c r="FI234" s="161"/>
      <c r="FJ234" s="161"/>
      <c r="FK234" s="161"/>
      <c r="FL234" s="161"/>
      <c r="FM234" s="161"/>
      <c r="FN234" s="161"/>
      <c r="FO234" s="161"/>
      <c r="FP234" s="161"/>
      <c r="FQ234" s="161"/>
      <c r="FR234" s="161"/>
      <c r="FS234" s="161"/>
      <c r="FT234" s="161"/>
      <c r="FU234" s="161"/>
      <c r="FV234" s="161"/>
      <c r="FW234" s="161"/>
      <c r="FX234" s="161"/>
      <c r="FY234" s="161"/>
      <c r="FZ234" s="161"/>
      <c r="GA234" s="161"/>
      <c r="GB234" s="161"/>
      <c r="GC234" s="161"/>
      <c r="GD234" s="161"/>
      <c r="GE234" s="161"/>
      <c r="GF234" s="161"/>
      <c r="GG234" s="161"/>
      <c r="GH234" s="161"/>
      <c r="GI234" s="161"/>
      <c r="GJ234" s="161"/>
      <c r="GK234" s="161"/>
      <c r="GL234" s="161"/>
      <c r="GM234" s="161"/>
      <c r="GN234" s="161"/>
      <c r="GO234" s="161"/>
      <c r="GP234" s="161"/>
      <c r="GQ234" s="161"/>
      <c r="GR234" s="161"/>
      <c r="GS234" s="161"/>
      <c r="GT234" s="161"/>
      <c r="GU234" s="161"/>
      <c r="GV234" s="161"/>
      <c r="GW234" s="161"/>
      <c r="GX234" s="161"/>
      <c r="GY234" s="161"/>
      <c r="GZ234" s="161"/>
      <c r="HA234" s="161"/>
      <c r="HB234" s="161"/>
      <c r="HC234" s="161"/>
      <c r="HD234" s="161"/>
      <c r="HE234" s="161"/>
      <c r="HF234" s="161"/>
      <c r="HG234" s="161"/>
      <c r="HH234" s="161"/>
      <c r="HI234" s="161"/>
      <c r="HJ234" s="161"/>
      <c r="HK234" s="161"/>
      <c r="HL234" s="161"/>
      <c r="HM234" s="161"/>
      <c r="HN234" s="161"/>
      <c r="HO234" s="161"/>
      <c r="HP234" s="161"/>
      <c r="HQ234" s="161"/>
      <c r="HR234" s="161"/>
      <c r="HS234" s="161"/>
      <c r="HT234" s="161"/>
      <c r="HU234" s="161"/>
      <c r="HV234" s="161"/>
      <c r="HW234" s="161"/>
      <c r="HX234" s="161"/>
      <c r="HY234" s="161"/>
      <c r="HZ234" s="161"/>
      <c r="IA234" s="161"/>
      <c r="IB234" s="161"/>
      <c r="IC234" s="161"/>
      <c r="ID234" s="161"/>
      <c r="IE234" s="161"/>
      <c r="IF234" s="161"/>
      <c r="IG234" s="161"/>
      <c r="IH234" s="161"/>
      <c r="II234" s="161"/>
      <c r="IJ234" s="161"/>
      <c r="IK234" s="161"/>
      <c r="IL234" s="161"/>
      <c r="IM234" s="161"/>
      <c r="IN234" s="161"/>
      <c r="IO234" s="161"/>
      <c r="IP234" s="161"/>
      <c r="IQ234" s="161"/>
      <c r="IR234" s="161"/>
      <c r="IS234" s="161"/>
      <c r="IT234" s="161"/>
      <c r="IU234" s="161"/>
      <c r="IV234" s="161"/>
      <c r="IW234" s="161"/>
    </row>
    <row r="235" spans="1:257">
      <c r="A235" s="160" t="s">
        <v>274</v>
      </c>
      <c r="B235" s="117" t="s">
        <v>312</v>
      </c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93" t="e">
        <f>#REF!</f>
        <v>#REF!</v>
      </c>
      <c r="V235" s="93" t="e">
        <f>#REF!</f>
        <v>#REF!</v>
      </c>
      <c r="W235" s="133" t="e">
        <f>#REF!</f>
        <v>#REF!</v>
      </c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  <c r="BK235" s="161"/>
      <c r="BL235" s="161"/>
      <c r="BM235" s="161"/>
      <c r="BN235" s="161"/>
      <c r="BO235" s="161"/>
      <c r="BP235" s="161"/>
      <c r="BQ235" s="161"/>
      <c r="BR235" s="161"/>
      <c r="BS235" s="161"/>
      <c r="BT235" s="161"/>
      <c r="BU235" s="161"/>
      <c r="BV235" s="161"/>
      <c r="BW235" s="161"/>
      <c r="BX235" s="161"/>
      <c r="BY235" s="161"/>
      <c r="BZ235" s="161"/>
      <c r="CA235" s="161"/>
      <c r="CB235" s="161"/>
      <c r="CC235" s="161"/>
      <c r="CD235" s="161"/>
      <c r="CE235" s="161"/>
      <c r="CF235" s="161"/>
      <c r="CG235" s="161"/>
      <c r="CH235" s="161"/>
      <c r="CI235" s="161"/>
      <c r="CJ235" s="161"/>
      <c r="CK235" s="161"/>
      <c r="CL235" s="161"/>
      <c r="CM235" s="161"/>
      <c r="CN235" s="161"/>
      <c r="CO235" s="161"/>
      <c r="CP235" s="161"/>
      <c r="CQ235" s="161"/>
      <c r="CR235" s="161"/>
      <c r="CS235" s="161"/>
      <c r="CT235" s="161"/>
      <c r="CU235" s="161"/>
      <c r="CV235" s="161"/>
      <c r="CW235" s="161"/>
      <c r="CX235" s="161"/>
      <c r="CY235" s="161"/>
      <c r="CZ235" s="161"/>
      <c r="DA235" s="161"/>
      <c r="DB235" s="161"/>
      <c r="DC235" s="161"/>
      <c r="DD235" s="161"/>
      <c r="DE235" s="161"/>
      <c r="DF235" s="161"/>
      <c r="DG235" s="161"/>
      <c r="DH235" s="161"/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61"/>
      <c r="EH235" s="161"/>
      <c r="EI235" s="161"/>
      <c r="EJ235" s="161"/>
      <c r="EK235" s="161"/>
      <c r="EL235" s="161"/>
      <c r="EM235" s="161"/>
      <c r="EN235" s="161"/>
      <c r="EO235" s="161"/>
      <c r="EP235" s="161"/>
      <c r="EQ235" s="161"/>
      <c r="ER235" s="161"/>
      <c r="ES235" s="161"/>
      <c r="ET235" s="161"/>
      <c r="EU235" s="161"/>
      <c r="EV235" s="161"/>
      <c r="EW235" s="161"/>
      <c r="EX235" s="161"/>
      <c r="EY235" s="161"/>
      <c r="EZ235" s="161"/>
      <c r="FA235" s="161"/>
      <c r="FB235" s="161"/>
      <c r="FC235" s="161"/>
      <c r="FD235" s="161"/>
      <c r="FE235" s="161"/>
      <c r="FF235" s="161"/>
      <c r="FG235" s="161"/>
      <c r="FH235" s="161"/>
      <c r="FI235" s="161"/>
      <c r="FJ235" s="161"/>
      <c r="FK235" s="161"/>
      <c r="FL235" s="161"/>
      <c r="FM235" s="161"/>
      <c r="FN235" s="161"/>
      <c r="FO235" s="161"/>
      <c r="FP235" s="161"/>
      <c r="FQ235" s="161"/>
      <c r="FR235" s="161"/>
      <c r="FS235" s="161"/>
      <c r="FT235" s="161"/>
      <c r="FU235" s="161"/>
      <c r="FV235" s="161"/>
      <c r="FW235" s="161"/>
      <c r="FX235" s="161"/>
      <c r="FY235" s="161"/>
      <c r="FZ235" s="161"/>
      <c r="GA235" s="161"/>
      <c r="GB235" s="161"/>
      <c r="GC235" s="161"/>
      <c r="GD235" s="161"/>
      <c r="GE235" s="161"/>
      <c r="GF235" s="161"/>
      <c r="GG235" s="161"/>
      <c r="GH235" s="161"/>
      <c r="GI235" s="161"/>
      <c r="GJ235" s="161"/>
      <c r="GK235" s="161"/>
      <c r="GL235" s="161"/>
      <c r="GM235" s="161"/>
      <c r="GN235" s="161"/>
      <c r="GO235" s="161"/>
      <c r="GP235" s="161"/>
      <c r="GQ235" s="161"/>
      <c r="GR235" s="161"/>
      <c r="GS235" s="161"/>
      <c r="GT235" s="161"/>
      <c r="GU235" s="161"/>
      <c r="GV235" s="161"/>
      <c r="GW235" s="161"/>
      <c r="GX235" s="161"/>
      <c r="GY235" s="161"/>
      <c r="GZ235" s="161"/>
      <c r="HA235" s="161"/>
      <c r="HB235" s="161"/>
      <c r="HC235" s="161"/>
      <c r="HD235" s="161"/>
      <c r="HE235" s="161"/>
      <c r="HF235" s="161"/>
      <c r="HG235" s="161"/>
      <c r="HH235" s="161"/>
      <c r="HI235" s="161"/>
      <c r="HJ235" s="161"/>
      <c r="HK235" s="161"/>
      <c r="HL235" s="161"/>
      <c r="HM235" s="161"/>
      <c r="HN235" s="161"/>
      <c r="HO235" s="161"/>
      <c r="HP235" s="161"/>
      <c r="HQ235" s="161"/>
      <c r="HR235" s="161"/>
      <c r="HS235" s="161"/>
      <c r="HT235" s="161"/>
      <c r="HU235" s="161"/>
      <c r="HV235" s="161"/>
      <c r="HW235" s="161"/>
      <c r="HX235" s="161"/>
      <c r="HY235" s="161"/>
      <c r="HZ235" s="161"/>
      <c r="IA235" s="161"/>
      <c r="IB235" s="161"/>
      <c r="IC235" s="161"/>
      <c r="ID235" s="161"/>
      <c r="IE235" s="161"/>
      <c r="IF235" s="161"/>
      <c r="IG235" s="161"/>
      <c r="IH235" s="161"/>
      <c r="II235" s="161"/>
      <c r="IJ235" s="161"/>
      <c r="IK235" s="161"/>
      <c r="IL235" s="161"/>
      <c r="IM235" s="161"/>
      <c r="IN235" s="161"/>
      <c r="IO235" s="161"/>
      <c r="IP235" s="161"/>
      <c r="IQ235" s="161"/>
      <c r="IR235" s="161"/>
      <c r="IS235" s="161"/>
      <c r="IT235" s="161"/>
      <c r="IU235" s="161"/>
      <c r="IV235" s="161"/>
      <c r="IW235" s="161"/>
    </row>
    <row r="236" spans="1:257">
      <c r="A236" s="159" t="s">
        <v>98</v>
      </c>
      <c r="B236" s="90" t="s">
        <v>277</v>
      </c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99" t="e">
        <f>#REF!</f>
        <v>#REF!</v>
      </c>
      <c r="V236" s="99" t="e">
        <f>#REF!</f>
        <v>#REF!</v>
      </c>
      <c r="W236" s="134" t="e">
        <f>#REF!</f>
        <v>#REF!</v>
      </c>
    </row>
    <row r="237" spans="1:257">
      <c r="A237" s="160" t="s">
        <v>100</v>
      </c>
      <c r="B237" s="90" t="s">
        <v>279</v>
      </c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99" t="e">
        <f>#REF!</f>
        <v>#REF!</v>
      </c>
      <c r="V237" s="99" t="e">
        <f>#REF!</f>
        <v>#REF!</v>
      </c>
      <c r="W237" s="134" t="e">
        <f>#REF!</f>
        <v>#REF!</v>
      </c>
    </row>
    <row r="238" spans="1:257">
      <c r="A238" s="160" t="s">
        <v>280</v>
      </c>
      <c r="B238" s="90" t="s">
        <v>313</v>
      </c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93" t="e">
        <f>#REF!</f>
        <v>#REF!</v>
      </c>
      <c r="V238" s="93" t="e">
        <f>#REF!</f>
        <v>#REF!</v>
      </c>
      <c r="W238" s="133" t="e">
        <f>#REF!</f>
        <v>#REF!</v>
      </c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  <c r="BK238" s="161"/>
      <c r="BL238" s="161"/>
      <c r="BM238" s="161"/>
      <c r="BN238" s="161"/>
      <c r="BO238" s="161"/>
      <c r="BP238" s="161"/>
      <c r="BQ238" s="161"/>
      <c r="BR238" s="161"/>
      <c r="BS238" s="161"/>
      <c r="BT238" s="161"/>
      <c r="BU238" s="161"/>
      <c r="BV238" s="161"/>
      <c r="BW238" s="161"/>
      <c r="BX238" s="161"/>
      <c r="BY238" s="161"/>
      <c r="BZ238" s="161"/>
      <c r="CA238" s="161"/>
      <c r="CB238" s="161"/>
      <c r="CC238" s="161"/>
      <c r="CD238" s="161"/>
      <c r="CE238" s="161"/>
      <c r="CF238" s="161"/>
      <c r="CG238" s="161"/>
      <c r="CH238" s="161"/>
      <c r="CI238" s="161"/>
      <c r="CJ238" s="161"/>
      <c r="CK238" s="161"/>
      <c r="CL238" s="161"/>
      <c r="CM238" s="161"/>
      <c r="CN238" s="161"/>
      <c r="CO238" s="161"/>
      <c r="CP238" s="161"/>
      <c r="CQ238" s="161"/>
      <c r="CR238" s="161"/>
      <c r="CS238" s="161"/>
      <c r="CT238" s="161"/>
      <c r="CU238" s="161"/>
      <c r="CV238" s="161"/>
      <c r="CW238" s="161"/>
      <c r="CX238" s="161"/>
      <c r="CY238" s="161"/>
      <c r="CZ238" s="161"/>
      <c r="DA238" s="161"/>
      <c r="DB238" s="161"/>
      <c r="DC238" s="161"/>
      <c r="DD238" s="161"/>
      <c r="DE238" s="161"/>
      <c r="DF238" s="161"/>
      <c r="DG238" s="161"/>
      <c r="DH238" s="161"/>
      <c r="DI238" s="161"/>
      <c r="DJ238" s="161"/>
      <c r="DK238" s="161"/>
      <c r="DL238" s="161"/>
      <c r="DM238" s="161"/>
      <c r="DN238" s="161"/>
      <c r="DO238" s="161"/>
      <c r="DP238" s="161"/>
      <c r="DQ238" s="161"/>
      <c r="DR238" s="161"/>
      <c r="DS238" s="161"/>
      <c r="DT238" s="161"/>
      <c r="DU238" s="161"/>
      <c r="DV238" s="161"/>
      <c r="DW238" s="161"/>
      <c r="DX238" s="161"/>
      <c r="DY238" s="161"/>
      <c r="DZ238" s="161"/>
      <c r="EA238" s="161"/>
      <c r="EB238" s="161"/>
      <c r="EC238" s="161"/>
      <c r="ED238" s="161"/>
      <c r="EE238" s="161"/>
      <c r="EF238" s="161"/>
      <c r="EG238" s="161"/>
      <c r="EH238" s="161"/>
      <c r="EI238" s="161"/>
      <c r="EJ238" s="161"/>
      <c r="EK238" s="161"/>
      <c r="EL238" s="161"/>
      <c r="EM238" s="161"/>
      <c r="EN238" s="161"/>
      <c r="EO238" s="161"/>
      <c r="EP238" s="161"/>
      <c r="EQ238" s="161"/>
      <c r="ER238" s="161"/>
      <c r="ES238" s="161"/>
      <c r="ET238" s="161"/>
      <c r="EU238" s="161"/>
      <c r="EV238" s="161"/>
      <c r="EW238" s="161"/>
      <c r="EX238" s="161"/>
      <c r="EY238" s="161"/>
      <c r="EZ238" s="161"/>
      <c r="FA238" s="161"/>
      <c r="FB238" s="161"/>
      <c r="FC238" s="161"/>
      <c r="FD238" s="161"/>
      <c r="FE238" s="161"/>
      <c r="FF238" s="161"/>
      <c r="FG238" s="161"/>
      <c r="FH238" s="161"/>
      <c r="FI238" s="161"/>
      <c r="FJ238" s="161"/>
      <c r="FK238" s="161"/>
      <c r="FL238" s="161"/>
      <c r="FM238" s="161"/>
      <c r="FN238" s="161"/>
      <c r="FO238" s="161"/>
      <c r="FP238" s="161"/>
      <c r="FQ238" s="161"/>
      <c r="FR238" s="161"/>
      <c r="FS238" s="161"/>
      <c r="FT238" s="161"/>
      <c r="FU238" s="161"/>
      <c r="FV238" s="161"/>
      <c r="FW238" s="161"/>
      <c r="FX238" s="161"/>
      <c r="FY238" s="161"/>
      <c r="FZ238" s="161"/>
      <c r="GA238" s="161"/>
      <c r="GB238" s="161"/>
      <c r="GC238" s="161"/>
      <c r="GD238" s="161"/>
      <c r="GE238" s="161"/>
      <c r="GF238" s="161"/>
      <c r="GG238" s="161"/>
      <c r="GH238" s="161"/>
      <c r="GI238" s="161"/>
      <c r="GJ238" s="161"/>
      <c r="GK238" s="161"/>
      <c r="GL238" s="161"/>
      <c r="GM238" s="161"/>
      <c r="GN238" s="161"/>
      <c r="GO238" s="161"/>
      <c r="GP238" s="161"/>
      <c r="GQ238" s="161"/>
      <c r="GR238" s="161"/>
      <c r="GS238" s="161"/>
      <c r="GT238" s="161"/>
      <c r="GU238" s="161"/>
      <c r="GV238" s="161"/>
      <c r="GW238" s="161"/>
      <c r="GX238" s="161"/>
      <c r="GY238" s="161"/>
      <c r="GZ238" s="161"/>
      <c r="HA238" s="161"/>
      <c r="HB238" s="161"/>
      <c r="HC238" s="161"/>
      <c r="HD238" s="161"/>
      <c r="HE238" s="161"/>
      <c r="HF238" s="161"/>
      <c r="HG238" s="161"/>
      <c r="HH238" s="161"/>
      <c r="HI238" s="161"/>
      <c r="HJ238" s="161"/>
      <c r="HK238" s="161"/>
      <c r="HL238" s="161"/>
      <c r="HM238" s="161"/>
      <c r="HN238" s="161"/>
      <c r="HO238" s="161"/>
      <c r="HP238" s="161"/>
      <c r="HQ238" s="161"/>
      <c r="HR238" s="161"/>
      <c r="HS238" s="161"/>
      <c r="HT238" s="161"/>
      <c r="HU238" s="161"/>
      <c r="HV238" s="161"/>
      <c r="HW238" s="161"/>
      <c r="HX238" s="161"/>
      <c r="HY238" s="161"/>
      <c r="HZ238" s="161"/>
      <c r="IA238" s="161"/>
      <c r="IB238" s="161"/>
      <c r="IC238" s="161"/>
      <c r="ID238" s="161"/>
      <c r="IE238" s="161"/>
      <c r="IF238" s="161"/>
      <c r="IG238" s="161"/>
      <c r="IH238" s="161"/>
      <c r="II238" s="161"/>
      <c r="IJ238" s="161"/>
      <c r="IK238" s="161"/>
      <c r="IL238" s="161"/>
      <c r="IM238" s="161"/>
      <c r="IN238" s="161"/>
      <c r="IO238" s="161"/>
      <c r="IP238" s="161"/>
      <c r="IQ238" s="161"/>
      <c r="IR238" s="161"/>
      <c r="IS238" s="161"/>
      <c r="IT238" s="161"/>
      <c r="IU238" s="161"/>
      <c r="IV238" s="161"/>
      <c r="IW238" s="161"/>
    </row>
    <row r="239" spans="1:257">
      <c r="A239" s="160" t="s">
        <v>282</v>
      </c>
      <c r="B239" s="90" t="s">
        <v>314</v>
      </c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93" t="e">
        <f>#REF!</f>
        <v>#REF!</v>
      </c>
      <c r="V239" s="93" t="e">
        <f>#REF!</f>
        <v>#REF!</v>
      </c>
      <c r="W239" s="133" t="e">
        <f>#REF!</f>
        <v>#REF!</v>
      </c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  <c r="BK239" s="161"/>
      <c r="BL239" s="161"/>
      <c r="BM239" s="161"/>
      <c r="BN239" s="161"/>
      <c r="BO239" s="161"/>
      <c r="BP239" s="161"/>
      <c r="BQ239" s="161"/>
      <c r="BR239" s="161"/>
      <c r="BS239" s="161"/>
      <c r="BT239" s="161"/>
      <c r="BU239" s="161"/>
      <c r="BV239" s="161"/>
      <c r="BW239" s="161"/>
      <c r="BX239" s="161"/>
      <c r="BY239" s="161"/>
      <c r="BZ239" s="161"/>
      <c r="CA239" s="161"/>
      <c r="CB239" s="161"/>
      <c r="CC239" s="161"/>
      <c r="CD239" s="161"/>
      <c r="CE239" s="161"/>
      <c r="CF239" s="161"/>
      <c r="CG239" s="161"/>
      <c r="CH239" s="161"/>
      <c r="CI239" s="161"/>
      <c r="CJ239" s="161"/>
      <c r="CK239" s="161"/>
      <c r="CL239" s="161"/>
      <c r="CM239" s="161"/>
      <c r="CN239" s="161"/>
      <c r="CO239" s="161"/>
      <c r="CP239" s="161"/>
      <c r="CQ239" s="161"/>
      <c r="CR239" s="161"/>
      <c r="CS239" s="161"/>
      <c r="CT239" s="161"/>
      <c r="CU239" s="161"/>
      <c r="CV239" s="161"/>
      <c r="CW239" s="161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161"/>
      <c r="DI239" s="161"/>
      <c r="DJ239" s="161"/>
      <c r="DK239" s="161"/>
      <c r="DL239" s="161"/>
      <c r="DM239" s="161"/>
      <c r="DN239" s="161"/>
      <c r="DO239" s="161"/>
      <c r="DP239" s="161"/>
      <c r="DQ239" s="161"/>
      <c r="DR239" s="161"/>
      <c r="DS239" s="161"/>
      <c r="DT239" s="161"/>
      <c r="DU239" s="161"/>
      <c r="DV239" s="161"/>
      <c r="DW239" s="161"/>
      <c r="DX239" s="161"/>
      <c r="DY239" s="161"/>
      <c r="DZ239" s="161"/>
      <c r="EA239" s="161"/>
      <c r="EB239" s="161"/>
      <c r="EC239" s="161"/>
      <c r="ED239" s="161"/>
      <c r="EE239" s="161"/>
      <c r="EF239" s="161"/>
      <c r="EG239" s="161"/>
      <c r="EH239" s="161"/>
      <c r="EI239" s="161"/>
      <c r="EJ239" s="161"/>
      <c r="EK239" s="161"/>
      <c r="EL239" s="161"/>
      <c r="EM239" s="161"/>
      <c r="EN239" s="161"/>
      <c r="EO239" s="161"/>
      <c r="EP239" s="161"/>
      <c r="EQ239" s="161"/>
      <c r="ER239" s="161"/>
      <c r="ES239" s="161"/>
      <c r="ET239" s="161"/>
      <c r="EU239" s="161"/>
      <c r="EV239" s="161"/>
      <c r="EW239" s="161"/>
      <c r="EX239" s="161"/>
      <c r="EY239" s="161"/>
      <c r="EZ239" s="161"/>
      <c r="FA239" s="161"/>
      <c r="FB239" s="161"/>
      <c r="FC239" s="161"/>
      <c r="FD239" s="161"/>
      <c r="FE239" s="161"/>
      <c r="FF239" s="161"/>
      <c r="FG239" s="161"/>
      <c r="FH239" s="161"/>
      <c r="FI239" s="161"/>
      <c r="FJ239" s="161"/>
      <c r="FK239" s="161"/>
      <c r="FL239" s="161"/>
      <c r="FM239" s="161"/>
      <c r="FN239" s="161"/>
      <c r="FO239" s="161"/>
      <c r="FP239" s="161"/>
      <c r="FQ239" s="161"/>
      <c r="FR239" s="161"/>
      <c r="FS239" s="161"/>
      <c r="FT239" s="161"/>
      <c r="FU239" s="161"/>
      <c r="FV239" s="161"/>
      <c r="FW239" s="161"/>
      <c r="FX239" s="161"/>
      <c r="FY239" s="161"/>
      <c r="FZ239" s="161"/>
      <c r="GA239" s="161"/>
      <c r="GB239" s="161"/>
      <c r="GC239" s="161"/>
      <c r="GD239" s="161"/>
      <c r="GE239" s="161"/>
      <c r="GF239" s="161"/>
      <c r="GG239" s="161"/>
      <c r="GH239" s="161"/>
      <c r="GI239" s="161"/>
      <c r="GJ239" s="161"/>
      <c r="GK239" s="161"/>
      <c r="GL239" s="161"/>
      <c r="GM239" s="161"/>
      <c r="GN239" s="161"/>
      <c r="GO239" s="161"/>
      <c r="GP239" s="161"/>
      <c r="GQ239" s="161"/>
      <c r="GR239" s="161"/>
      <c r="GS239" s="161"/>
      <c r="GT239" s="161"/>
      <c r="GU239" s="161"/>
      <c r="GV239" s="161"/>
      <c r="GW239" s="161"/>
      <c r="GX239" s="161"/>
      <c r="GY239" s="161"/>
      <c r="GZ239" s="161"/>
      <c r="HA239" s="161"/>
      <c r="HB239" s="161"/>
      <c r="HC239" s="161"/>
      <c r="HD239" s="161"/>
      <c r="HE239" s="161"/>
      <c r="HF239" s="161"/>
      <c r="HG239" s="161"/>
      <c r="HH239" s="161"/>
      <c r="HI239" s="161"/>
      <c r="HJ239" s="161"/>
      <c r="HK239" s="161"/>
      <c r="HL239" s="161"/>
      <c r="HM239" s="161"/>
      <c r="HN239" s="161"/>
      <c r="HO239" s="161"/>
      <c r="HP239" s="161"/>
      <c r="HQ239" s="161"/>
      <c r="HR239" s="161"/>
      <c r="HS239" s="161"/>
      <c r="HT239" s="161"/>
      <c r="HU239" s="161"/>
      <c r="HV239" s="161"/>
      <c r="HW239" s="161"/>
      <c r="HX239" s="161"/>
      <c r="HY239" s="161"/>
      <c r="HZ239" s="161"/>
      <c r="IA239" s="161"/>
      <c r="IB239" s="161"/>
      <c r="IC239" s="161"/>
      <c r="ID239" s="161"/>
      <c r="IE239" s="161"/>
      <c r="IF239" s="161"/>
      <c r="IG239" s="161"/>
      <c r="IH239" s="161"/>
      <c r="II239" s="161"/>
      <c r="IJ239" s="161"/>
      <c r="IK239" s="161"/>
      <c r="IL239" s="161"/>
      <c r="IM239" s="161"/>
      <c r="IN239" s="161"/>
      <c r="IO239" s="161"/>
      <c r="IP239" s="161"/>
      <c r="IQ239" s="161"/>
      <c r="IR239" s="161"/>
      <c r="IS239" s="161"/>
      <c r="IT239" s="161"/>
      <c r="IU239" s="161"/>
      <c r="IV239" s="161"/>
      <c r="IW239" s="161"/>
    </row>
    <row r="240" spans="1:257">
      <c r="A240" s="159" t="s">
        <v>271</v>
      </c>
      <c r="B240" s="90" t="s">
        <v>315</v>
      </c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99" t="e">
        <f>#REF!</f>
        <v>#REF!</v>
      </c>
      <c r="V240" s="99" t="e">
        <f>#REF!</f>
        <v>#REF!</v>
      </c>
      <c r="W240" s="134" t="e">
        <f>#REF!</f>
        <v>#REF!</v>
      </c>
    </row>
    <row r="241" spans="1:24">
      <c r="A241" s="159" t="s">
        <v>286</v>
      </c>
      <c r="B241" s="90" t="s">
        <v>316</v>
      </c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93" t="e">
        <f>#REF!</f>
        <v>#REF!</v>
      </c>
      <c r="V241" s="93" t="e">
        <f>#REF!</f>
        <v>#REF!</v>
      </c>
      <c r="W241" s="133" t="e">
        <f>#REF!</f>
        <v>#REF!</v>
      </c>
    </row>
    <row r="242" spans="1:24">
      <c r="A242" s="162">
        <v>14</v>
      </c>
      <c r="B242" s="163" t="s">
        <v>317</v>
      </c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164" t="e">
        <f>#REF!</f>
        <v>#REF!</v>
      </c>
      <c r="V242" s="164" t="e">
        <f>#REF!</f>
        <v>#REF!</v>
      </c>
      <c r="W242" s="165" t="e">
        <f>#REF!</f>
        <v>#REF!</v>
      </c>
    </row>
    <row r="243" spans="1:24">
      <c r="A243" s="162">
        <v>15</v>
      </c>
      <c r="B243" s="85" t="s">
        <v>318</v>
      </c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99" t="e">
        <f>#REF!</f>
        <v>#REF!</v>
      </c>
      <c r="V243" s="99" t="e">
        <f>#REF!</f>
        <v>#REF!</v>
      </c>
      <c r="W243" s="134" t="e">
        <f>#REF!</f>
        <v>#REF!</v>
      </c>
    </row>
    <row r="244" spans="1:24">
      <c r="A244" s="166"/>
      <c r="B244" s="167"/>
      <c r="C244" s="153"/>
      <c r="D244" s="153"/>
      <c r="E244" s="153"/>
      <c r="F244" s="153"/>
      <c r="G244" s="153"/>
      <c r="H244" s="153"/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53"/>
      <c r="U244" s="99" t="e">
        <f>#REF!</f>
        <v>#REF!</v>
      </c>
      <c r="V244" s="99" t="e">
        <f>#REF!</f>
        <v>#REF!</v>
      </c>
      <c r="W244" s="134" t="e">
        <f>#REF!</f>
        <v>#REF!</v>
      </c>
    </row>
    <row r="245" spans="1:24" ht="18" customHeight="1">
      <c r="A245" s="168" t="s">
        <v>290</v>
      </c>
      <c r="B245" s="69" t="s">
        <v>319</v>
      </c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40" t="e">
        <f>#REF!</f>
        <v>#REF!</v>
      </c>
      <c r="V245" s="140" t="e">
        <f>#REF!</f>
        <v>#REF!</v>
      </c>
      <c r="W245" s="141" t="e">
        <f>#REF!</f>
        <v>#REF!</v>
      </c>
    </row>
    <row r="249" spans="1:24" ht="15">
      <c r="A249" s="26" t="s">
        <v>179</v>
      </c>
      <c r="B249" s="26"/>
      <c r="C249" s="26"/>
      <c r="D249" s="26"/>
      <c r="E249" s="105" t="str">
        <f>CONCATENATE(Adatok!B4,", ",Adatok!B11)</f>
        <v xml:space="preserve">Gödöllő, </v>
      </c>
      <c r="F249" s="105"/>
      <c r="G249" s="105"/>
      <c r="H249" s="105"/>
      <c r="I249" s="105"/>
      <c r="J249" s="105"/>
      <c r="K249" s="105"/>
      <c r="L249" s="105"/>
      <c r="M249" s="105"/>
      <c r="N249" s="105"/>
      <c r="U249" s="105"/>
      <c r="V249" s="105"/>
      <c r="W249" s="105"/>
    </row>
    <row r="250" spans="1:24" ht="15">
      <c r="A250" s="26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4" t="s">
        <v>76</v>
      </c>
      <c r="R250" s="14"/>
      <c r="S250" s="14"/>
      <c r="T250" s="18"/>
      <c r="U250" s="14" t="s">
        <v>180</v>
      </c>
      <c r="V250" s="14"/>
      <c r="W250" s="14"/>
      <c r="X250" s="18"/>
    </row>
    <row r="251" spans="1:24" ht="15">
      <c r="A251" s="26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4" t="s">
        <v>181</v>
      </c>
      <c r="V251" s="14"/>
      <c r="W251" s="14"/>
      <c r="X251" s="18"/>
    </row>
  </sheetData>
  <sheetProtection sheet="1" objects="1" scenarios="1"/>
  <mergeCells count="28">
    <mergeCell ref="U251:W251"/>
    <mergeCell ref="A199:Q199"/>
    <mergeCell ref="A203:L203"/>
    <mergeCell ref="A206:W206"/>
    <mergeCell ref="B212:T212"/>
    <mergeCell ref="Q250:S250"/>
    <mergeCell ref="U250:W250"/>
    <mergeCell ref="A141:W141"/>
    <mergeCell ref="B147:T147"/>
    <mergeCell ref="Q192:S192"/>
    <mergeCell ref="U192:W192"/>
    <mergeCell ref="U193:W193"/>
    <mergeCell ref="Q119:S119"/>
    <mergeCell ref="U119:W119"/>
    <mergeCell ref="U120:W120"/>
    <mergeCell ref="A134:Q134"/>
    <mergeCell ref="A138:L138"/>
    <mergeCell ref="U67:W67"/>
    <mergeCell ref="A71:Q71"/>
    <mergeCell ref="A75:L75"/>
    <mergeCell ref="A78:W78"/>
    <mergeCell ref="B84:T84"/>
    <mergeCell ref="A4:Q4"/>
    <mergeCell ref="A8:L8"/>
    <mergeCell ref="A11:W11"/>
    <mergeCell ref="B17:T17"/>
    <mergeCell ref="Q66:S66"/>
    <mergeCell ref="U66:W66"/>
  </mergeCells>
  <printOptions horizontalCentered="1"/>
  <pageMargins left="0.39374999999999999" right="0.39374999999999999" top="0.59027777777777801" bottom="0.39374999999999999" header="0.511811023622047" footer="0.511811023622047"/>
  <pageSetup paperSize="9" scale="90" orientation="portrait" horizontalDpi="300" verticalDpi="300"/>
  <rowBreaks count="3" manualBreakCount="3">
    <brk id="67" max="16383" man="1"/>
    <brk id="130" max="16383" man="1"/>
    <brk id="1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65"/>
  <sheetViews>
    <sheetView showGridLines="0" showZeros="0" topLeftCell="A12" zoomScaleNormal="100" workbookViewId="0">
      <selection activeCell="D154" sqref="D154"/>
    </sheetView>
  </sheetViews>
  <sheetFormatPr baseColWidth="10" defaultColWidth="2.796875" defaultRowHeight="14"/>
  <cols>
    <col min="1" max="1" width="3.3984375" style="30" customWidth="1"/>
    <col min="2" max="20" width="2.59765625" style="17"/>
    <col min="21" max="21" width="13.3984375" style="17" customWidth="1"/>
    <col min="22" max="22" width="14.3984375" style="17" hidden="1" customWidth="1"/>
    <col min="23" max="23" width="12.796875" style="17" customWidth="1"/>
    <col min="24" max="257" width="2.59765625" style="17"/>
  </cols>
  <sheetData>
    <row r="1" spans="1:257">
      <c r="U1" s="31"/>
      <c r="V1" s="31"/>
      <c r="W1" s="31"/>
      <c r="X1" s="31"/>
    </row>
    <row r="2" spans="1:257" ht="15">
      <c r="A2" s="28">
        <f>Adatok!D2</f>
        <v>1</v>
      </c>
      <c r="B2" s="28">
        <f>Adatok!E2</f>
        <v>2</v>
      </c>
      <c r="C2" s="28">
        <f>Adatok!F2</f>
        <v>4</v>
      </c>
      <c r="D2" s="28">
        <f>Adatok!G2</f>
        <v>7</v>
      </c>
      <c r="E2" s="28">
        <f>Adatok!H2</f>
        <v>2</v>
      </c>
      <c r="F2" s="28">
        <f>Adatok!I2</f>
        <v>7</v>
      </c>
      <c r="G2" s="28">
        <f>Adatok!J2</f>
        <v>0</v>
      </c>
      <c r="H2" s="120">
        <f>Adatok!K2</f>
        <v>1</v>
      </c>
      <c r="I2" s="121">
        <f>Adatok!L2</f>
        <v>5</v>
      </c>
      <c r="J2" s="28">
        <f>Adatok!M2</f>
        <v>1</v>
      </c>
      <c r="K2" s="28">
        <f>Adatok!N2</f>
        <v>7</v>
      </c>
      <c r="L2" s="120">
        <f>Adatok!O2</f>
        <v>0</v>
      </c>
      <c r="M2" s="121">
        <f>Adatok!P2</f>
        <v>1</v>
      </c>
      <c r="N2" s="28">
        <f>Adatok!Q2</f>
        <v>1</v>
      </c>
      <c r="O2" s="120">
        <f>Adatok!R2</f>
        <v>3</v>
      </c>
      <c r="P2" s="121">
        <f>Adatok!S2</f>
        <v>1</v>
      </c>
      <c r="Q2" s="28">
        <f>Adatok!T2</f>
        <v>3</v>
      </c>
      <c r="S2" s="122"/>
      <c r="T2" s="34"/>
      <c r="U2" s="34"/>
      <c r="V2" s="34"/>
      <c r="W2" s="34"/>
      <c r="X2" s="34"/>
      <c r="Y2" s="34"/>
      <c r="Z2" s="34"/>
      <c r="AA2" s="34"/>
      <c r="AB2" s="34"/>
    </row>
    <row r="3" spans="1:257" ht="6" customHeight="1"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257">
      <c r="A4" s="13" t="s">
        <v>320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57" ht="7.5" customHeight="1"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57" ht="15">
      <c r="A6" s="28">
        <f>Adatok!D6</f>
        <v>1</v>
      </c>
      <c r="B6" s="28">
        <f>Adatok!E6</f>
        <v>3</v>
      </c>
      <c r="C6" s="28" t="str">
        <f>Adatok!F6</f>
        <v>-</v>
      </c>
      <c r="D6" s="28">
        <f>Adatok!G6</f>
        <v>0</v>
      </c>
      <c r="E6" s="28">
        <f>Adatok!H6</f>
        <v>9</v>
      </c>
      <c r="F6" s="28" t="str">
        <f>Adatok!I6</f>
        <v>-</v>
      </c>
      <c r="G6" s="28">
        <f>Adatok!J6</f>
        <v>0</v>
      </c>
      <c r="H6" s="28">
        <f>Adatok!K6</f>
        <v>8</v>
      </c>
      <c r="I6" s="28">
        <f>Adatok!L6</f>
        <v>4</v>
      </c>
      <c r="J6" s="28">
        <f>Adatok!M6</f>
        <v>9</v>
      </c>
      <c r="K6" s="28">
        <f>Adatok!N6</f>
        <v>6</v>
      </c>
      <c r="L6" s="28">
        <f>Adatok!O6</f>
        <v>4</v>
      </c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57" ht="7.5" customHeight="1"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57">
      <c r="A8" s="13" t="s">
        <v>321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57" ht="6.75" customHeight="1"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57" ht="24" customHeight="1"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57" ht="16">
      <c r="A11" s="8" t="str">
        <f>CONCATENATE("The ",Adatok!B6," Financial Statement of ",Adatok!B2)</f>
        <v>The 2025. Financial Statement of MOGYORÓD NONPROFIT KFT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</row>
    <row r="13" spans="1:257" ht="6.75" customHeight="1"/>
    <row r="14" spans="1:257" ht="15">
      <c r="A14" s="40" t="s">
        <v>322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257" ht="6" customHeight="1"/>
    <row r="16" spans="1:257">
      <c r="W16" s="123" t="s">
        <v>323</v>
      </c>
    </row>
    <row r="17" spans="1:23" ht="32.25" customHeight="1">
      <c r="A17" s="42"/>
      <c r="B17" s="10" t="s">
        <v>324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24" t="s">
        <v>325</v>
      </c>
      <c r="V17" s="125" t="s">
        <v>326</v>
      </c>
      <c r="W17" s="126" t="s">
        <v>327</v>
      </c>
    </row>
    <row r="18" spans="1:23" ht="12.75" customHeight="1">
      <c r="A18" s="169" t="s">
        <v>20</v>
      </c>
      <c r="B18" s="48" t="s">
        <v>328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127">
        <f>Merleg_m!U19</f>
        <v>437234</v>
      </c>
      <c r="V18" s="127" t="e">
        <f>Merleg_m!V19</f>
        <v>#REF!</v>
      </c>
      <c r="W18" s="170">
        <f>Merleg_m!X19</f>
        <v>415453</v>
      </c>
    </row>
    <row r="19" spans="1:23" ht="12.75" customHeight="1">
      <c r="A19" s="171" t="s">
        <v>22</v>
      </c>
      <c r="B19" s="54" t="s">
        <v>329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129">
        <f>Merleg_m!U20</f>
        <v>0</v>
      </c>
      <c r="V19" s="129" t="e">
        <f>Merleg_m!V20</f>
        <v>#REF!</v>
      </c>
      <c r="W19" s="56">
        <f>Merleg_m!X20</f>
        <v>0</v>
      </c>
    </row>
    <row r="20" spans="1:23" ht="12.75" hidden="1" customHeight="1">
      <c r="A20" s="171" t="s">
        <v>24</v>
      </c>
      <c r="B20" s="54" t="s">
        <v>330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88" t="e">
        <f>#REF!</f>
        <v>#REF!</v>
      </c>
      <c r="V20" s="88" t="e">
        <f>#REF!</f>
        <v>#REF!</v>
      </c>
      <c r="W20" s="87" t="e">
        <f>#REF!</f>
        <v>#REF!</v>
      </c>
    </row>
    <row r="21" spans="1:23" ht="12.75" hidden="1" customHeight="1">
      <c r="A21" s="171" t="s">
        <v>26</v>
      </c>
      <c r="B21" s="54" t="s">
        <v>331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88" t="e">
        <f>#REF!</f>
        <v>#REF!</v>
      </c>
      <c r="V21" s="88" t="e">
        <f>#REF!</f>
        <v>#REF!</v>
      </c>
      <c r="W21" s="87" t="e">
        <f>#REF!</f>
        <v>#REF!</v>
      </c>
    </row>
    <row r="22" spans="1:23" ht="12.75" hidden="1" customHeight="1">
      <c r="A22" s="171" t="s">
        <v>28</v>
      </c>
      <c r="B22" s="54" t="s">
        <v>332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88" t="e">
        <f>#REF!</f>
        <v>#REF!</v>
      </c>
      <c r="V22" s="88" t="e">
        <f>#REF!</f>
        <v>#REF!</v>
      </c>
      <c r="W22" s="87" t="e">
        <f>#REF!</f>
        <v>#REF!</v>
      </c>
    </row>
    <row r="23" spans="1:23" ht="12.75" hidden="1" customHeight="1">
      <c r="A23" s="171" t="s">
        <v>30</v>
      </c>
      <c r="B23" s="54" t="s">
        <v>333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88" t="e">
        <f>#REF!</f>
        <v>#REF!</v>
      </c>
      <c r="V23" s="88" t="e">
        <f>#REF!</f>
        <v>#REF!</v>
      </c>
      <c r="W23" s="87" t="e">
        <f>#REF!</f>
        <v>#REF!</v>
      </c>
    </row>
    <row r="24" spans="1:23" ht="12.75" hidden="1" customHeight="1">
      <c r="A24" s="171" t="s">
        <v>32</v>
      </c>
      <c r="B24" s="54" t="s">
        <v>334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88" t="e">
        <f>#REF!</f>
        <v>#REF!</v>
      </c>
      <c r="V24" s="88" t="e">
        <f>#REF!</f>
        <v>#REF!</v>
      </c>
      <c r="W24" s="87" t="e">
        <f>#REF!</f>
        <v>#REF!</v>
      </c>
    </row>
    <row r="25" spans="1:23" ht="12.75" hidden="1" customHeight="1">
      <c r="A25" s="171" t="s">
        <v>34</v>
      </c>
      <c r="B25" s="54" t="s">
        <v>335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88" t="e">
        <f>#REF!</f>
        <v>#REF!</v>
      </c>
      <c r="V25" s="88" t="e">
        <f>#REF!</f>
        <v>#REF!</v>
      </c>
      <c r="W25" s="87" t="e">
        <f>#REF!</f>
        <v>#REF!</v>
      </c>
    </row>
    <row r="26" spans="1:23" ht="12.75" customHeight="1">
      <c r="A26" s="171" t="s">
        <v>36</v>
      </c>
      <c r="B26" s="54" t="s">
        <v>336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5">
        <f>Merleg_m!U21</f>
        <v>437234</v>
      </c>
      <c r="V26" s="95" t="e">
        <f>Merleg_m!V21</f>
        <v>#REF!</v>
      </c>
      <c r="W26" s="59">
        <f>Merleg_m!X21</f>
        <v>415453</v>
      </c>
    </row>
    <row r="27" spans="1:23" ht="12.75" hidden="1" customHeight="1">
      <c r="A27" s="171" t="s">
        <v>38</v>
      </c>
      <c r="B27" s="54" t="s">
        <v>337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88" t="e">
        <f>#REF!</f>
        <v>#REF!</v>
      </c>
      <c r="V27" s="88" t="e">
        <f>#REF!</f>
        <v>#REF!</v>
      </c>
      <c r="W27" s="87" t="e">
        <f>#REF!</f>
        <v>#REF!</v>
      </c>
    </row>
    <row r="28" spans="1:23" ht="12.75" hidden="1" customHeight="1">
      <c r="A28" s="171" t="s">
        <v>40</v>
      </c>
      <c r="B28" s="54" t="s">
        <v>338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88" t="e">
        <f>#REF!</f>
        <v>#REF!</v>
      </c>
      <c r="V28" s="88" t="e">
        <f>#REF!</f>
        <v>#REF!</v>
      </c>
      <c r="W28" s="87" t="e">
        <f>#REF!</f>
        <v>#REF!</v>
      </c>
    </row>
    <row r="29" spans="1:23" ht="12.75" hidden="1" customHeight="1">
      <c r="A29" s="171" t="s">
        <v>43</v>
      </c>
      <c r="B29" s="54" t="s">
        <v>339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88" t="e">
        <f>#REF!</f>
        <v>#REF!</v>
      </c>
      <c r="V29" s="88" t="e">
        <f>#REF!</f>
        <v>#REF!</v>
      </c>
      <c r="W29" s="87" t="e">
        <f>#REF!</f>
        <v>#REF!</v>
      </c>
    </row>
    <row r="30" spans="1:23" ht="12.75" hidden="1" customHeight="1">
      <c r="A30" s="171" t="s">
        <v>45</v>
      </c>
      <c r="B30" s="54" t="s">
        <v>340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88" t="e">
        <f>#REF!</f>
        <v>#REF!</v>
      </c>
      <c r="V30" s="88" t="e">
        <f>#REF!</f>
        <v>#REF!</v>
      </c>
      <c r="W30" s="87" t="e">
        <f>#REF!</f>
        <v>#REF!</v>
      </c>
    </row>
    <row r="31" spans="1:23" ht="12.75" hidden="1" customHeight="1">
      <c r="A31" s="171" t="s">
        <v>131</v>
      </c>
      <c r="B31" s="54" t="s">
        <v>341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88" t="e">
        <f>#REF!</f>
        <v>#REF!</v>
      </c>
      <c r="V31" s="88" t="e">
        <f>#REF!</f>
        <v>#REF!</v>
      </c>
      <c r="W31" s="87" t="e">
        <f>#REF!</f>
        <v>#REF!</v>
      </c>
    </row>
    <row r="32" spans="1:23" ht="12.75" hidden="1" customHeight="1">
      <c r="A32" s="171" t="s">
        <v>47</v>
      </c>
      <c r="B32" s="54" t="s">
        <v>342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88" t="e">
        <f>#REF!</f>
        <v>#REF!</v>
      </c>
      <c r="V32" s="88" t="e">
        <f>#REF!</f>
        <v>#REF!</v>
      </c>
      <c r="W32" s="87" t="e">
        <f>#REF!</f>
        <v>#REF!</v>
      </c>
    </row>
    <row r="33" spans="1:23" ht="12.75" customHeight="1">
      <c r="A33" s="171" t="s">
        <v>49</v>
      </c>
      <c r="B33" s="54" t="s">
        <v>343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5">
        <f>Merleg_m!U22</f>
        <v>0</v>
      </c>
      <c r="V33" s="95" t="e">
        <f>Merleg_m!V22</f>
        <v>#REF!</v>
      </c>
      <c r="W33" s="59">
        <f>Merleg_m!X22</f>
        <v>0</v>
      </c>
    </row>
    <row r="34" spans="1:23" ht="12.75" hidden="1" customHeight="1">
      <c r="A34" s="171" t="s">
        <v>51</v>
      </c>
      <c r="B34" s="54" t="s">
        <v>344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88" t="e">
        <f>#REF!</f>
        <v>#REF!</v>
      </c>
      <c r="V34" s="88" t="e">
        <f>#REF!</f>
        <v>#REF!</v>
      </c>
      <c r="W34" s="87" t="e">
        <f>#REF!</f>
        <v>#REF!</v>
      </c>
    </row>
    <row r="35" spans="1:23" ht="12.75" hidden="1" customHeight="1">
      <c r="A35" s="171" t="s">
        <v>53</v>
      </c>
      <c r="B35" s="54" t="s">
        <v>345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88" t="e">
        <f>#REF!</f>
        <v>#REF!</v>
      </c>
      <c r="V35" s="88" t="e">
        <f>#REF!</f>
        <v>#REF!</v>
      </c>
      <c r="W35" s="87" t="e">
        <f>#REF!</f>
        <v>#REF!</v>
      </c>
    </row>
    <row r="36" spans="1:23" ht="12.75" hidden="1" customHeight="1">
      <c r="A36" s="171" t="s">
        <v>55</v>
      </c>
      <c r="B36" s="54" t="s">
        <v>346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88" t="e">
        <f>#REF!</f>
        <v>#REF!</v>
      </c>
      <c r="V36" s="88" t="e">
        <f>#REF!</f>
        <v>#REF!</v>
      </c>
      <c r="W36" s="87" t="e">
        <f>#REF!</f>
        <v>#REF!</v>
      </c>
    </row>
    <row r="37" spans="1:23" ht="12.75" hidden="1" customHeight="1">
      <c r="A37" s="171" t="s">
        <v>57</v>
      </c>
      <c r="B37" s="54" t="s">
        <v>347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88" t="e">
        <f>#REF!</f>
        <v>#REF!</v>
      </c>
      <c r="V37" s="88" t="e">
        <f>#REF!</f>
        <v>#REF!</v>
      </c>
      <c r="W37" s="87" t="e">
        <f>#REF!</f>
        <v>#REF!</v>
      </c>
    </row>
    <row r="38" spans="1:23" ht="12.75" hidden="1" customHeight="1">
      <c r="A38" s="171" t="s">
        <v>139</v>
      </c>
      <c r="B38" s="54" t="s">
        <v>348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88" t="e">
        <f>#REF!</f>
        <v>#REF!</v>
      </c>
      <c r="V38" s="88" t="e">
        <f>#REF!</f>
        <v>#REF!</v>
      </c>
      <c r="W38" s="87" t="e">
        <f>#REF!</f>
        <v>#REF!</v>
      </c>
    </row>
    <row r="39" spans="1:23" ht="12.75" customHeight="1">
      <c r="A39" s="171" t="s">
        <v>63</v>
      </c>
      <c r="B39" s="62" t="s">
        <v>349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93">
        <f>Merleg_m!U23</f>
        <v>89617</v>
      </c>
      <c r="V39" s="93" t="e">
        <f>Merleg_m!V23</f>
        <v>#REF!</v>
      </c>
      <c r="W39" s="64">
        <f>Merleg_m!X23</f>
        <v>34259</v>
      </c>
    </row>
    <row r="40" spans="1:23" ht="12.75" customHeight="1">
      <c r="A40" s="171" t="s">
        <v>65</v>
      </c>
      <c r="B40" s="54" t="s">
        <v>350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95">
        <f>Merleg_m!U24</f>
        <v>1962</v>
      </c>
      <c r="V40" s="95" t="e">
        <f>Merleg_m!V24</f>
        <v>#REF!</v>
      </c>
      <c r="W40" s="59">
        <f>Merleg_m!X24</f>
        <v>2231</v>
      </c>
    </row>
    <row r="41" spans="1:23" ht="12.75" hidden="1" customHeight="1">
      <c r="A41" s="171" t="s">
        <v>67</v>
      </c>
      <c r="B41" s="54" t="s">
        <v>351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88" t="e">
        <f>#REF!</f>
        <v>#REF!</v>
      </c>
      <c r="V41" s="88" t="e">
        <f>#REF!</f>
        <v>#REF!</v>
      </c>
      <c r="W41" s="87" t="e">
        <f>#REF!</f>
        <v>#REF!</v>
      </c>
    </row>
    <row r="42" spans="1:23" ht="12.75" hidden="1" customHeight="1">
      <c r="A42" s="171" t="s">
        <v>69</v>
      </c>
      <c r="B42" s="54" t="s">
        <v>352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88" t="e">
        <f>#REF!</f>
        <v>#REF!</v>
      </c>
      <c r="V42" s="88" t="e">
        <f>#REF!</f>
        <v>#REF!</v>
      </c>
      <c r="W42" s="87" t="e">
        <f>#REF!</f>
        <v>#REF!</v>
      </c>
    </row>
    <row r="43" spans="1:23" ht="12.75" hidden="1" customHeight="1">
      <c r="A43" s="171" t="s">
        <v>71</v>
      </c>
      <c r="B43" s="54" t="s">
        <v>353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88" t="e">
        <f>#REF!</f>
        <v>#REF!</v>
      </c>
      <c r="V43" s="88" t="e">
        <f>#REF!</f>
        <v>#REF!</v>
      </c>
      <c r="W43" s="87" t="e">
        <f>#REF!</f>
        <v>#REF!</v>
      </c>
    </row>
    <row r="44" spans="1:23" ht="12.75" hidden="1" customHeight="1">
      <c r="A44" s="171" t="s">
        <v>73</v>
      </c>
      <c r="B44" s="54" t="s">
        <v>354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88" t="e">
        <f>#REF!</f>
        <v>#REF!</v>
      </c>
      <c r="V44" s="88" t="e">
        <f>#REF!</f>
        <v>#REF!</v>
      </c>
      <c r="W44" s="87" t="e">
        <f>#REF!</f>
        <v>#REF!</v>
      </c>
    </row>
    <row r="45" spans="1:23" ht="12.75" hidden="1" customHeight="1">
      <c r="A45" s="171" t="s">
        <v>147</v>
      </c>
      <c r="B45" s="54" t="s">
        <v>355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88" t="e">
        <f>#REF!</f>
        <v>#REF!</v>
      </c>
      <c r="V45" s="88" t="e">
        <f>#REF!</f>
        <v>#REF!</v>
      </c>
      <c r="W45" s="87" t="e">
        <f>#REF!</f>
        <v>#REF!</v>
      </c>
    </row>
    <row r="46" spans="1:23" ht="12.75" hidden="1" customHeight="1">
      <c r="A46" s="171" t="s">
        <v>149</v>
      </c>
      <c r="B46" s="54" t="s">
        <v>356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88" t="e">
        <f>#REF!</f>
        <v>#REF!</v>
      </c>
      <c r="V46" s="88" t="e">
        <f>#REF!</f>
        <v>#REF!</v>
      </c>
      <c r="W46" s="87" t="e">
        <f>#REF!</f>
        <v>#REF!</v>
      </c>
    </row>
    <row r="47" spans="1:23" ht="12.75" customHeight="1">
      <c r="A47" s="171" t="s">
        <v>151</v>
      </c>
      <c r="B47" s="54" t="s">
        <v>357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95">
        <f>Merleg_m!U25</f>
        <v>8636</v>
      </c>
      <c r="V47" s="95" t="e">
        <f>Merleg_m!V25</f>
        <v>#REF!</v>
      </c>
      <c r="W47" s="59">
        <f>Merleg_m!X25</f>
        <v>2701</v>
      </c>
    </row>
    <row r="48" spans="1:23" ht="12.75" hidden="1" customHeight="1">
      <c r="A48" s="171" t="s">
        <v>153</v>
      </c>
      <c r="B48" s="54" t="s">
        <v>358</v>
      </c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88" t="e">
        <f>#REF!</f>
        <v>#REF!</v>
      </c>
      <c r="V48" s="88" t="e">
        <f>#REF!</f>
        <v>#REF!</v>
      </c>
      <c r="W48" s="87" t="e">
        <f>#REF!</f>
        <v>#REF!</v>
      </c>
    </row>
    <row r="49" spans="1:257" ht="12.75" hidden="1" customHeight="1">
      <c r="A49" s="171" t="s">
        <v>155</v>
      </c>
      <c r="B49" s="54" t="s">
        <v>359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88" t="e">
        <f>#REF!</f>
        <v>#REF!</v>
      </c>
      <c r="V49" s="88" t="e">
        <f>#REF!</f>
        <v>#REF!</v>
      </c>
      <c r="W49" s="87" t="e">
        <f>#REF!</f>
        <v>#REF!</v>
      </c>
    </row>
    <row r="50" spans="1:257" ht="12.75" hidden="1" customHeight="1">
      <c r="A50" s="171" t="s">
        <v>157</v>
      </c>
      <c r="B50" s="54" t="s">
        <v>360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88" t="e">
        <f>#REF!</f>
        <v>#REF!</v>
      </c>
      <c r="V50" s="88" t="e">
        <f>#REF!</f>
        <v>#REF!</v>
      </c>
      <c r="W50" s="87" t="e">
        <f>#REF!</f>
        <v>#REF!</v>
      </c>
    </row>
    <row r="51" spans="1:257" ht="12.75" hidden="1" customHeight="1">
      <c r="A51" s="171" t="s">
        <v>159</v>
      </c>
      <c r="B51" s="54" t="s">
        <v>361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88" t="e">
        <f>#REF!</f>
        <v>#REF!</v>
      </c>
      <c r="V51" s="88" t="e">
        <f>#REF!</f>
        <v>#REF!</v>
      </c>
      <c r="W51" s="87" t="e">
        <f>#REF!</f>
        <v>#REF!</v>
      </c>
    </row>
    <row r="52" spans="1:257" ht="12.75" customHeight="1">
      <c r="A52" s="171" t="s">
        <v>161</v>
      </c>
      <c r="B52" s="54" t="s">
        <v>362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95">
        <f>Merleg_m!U26</f>
        <v>0</v>
      </c>
      <c r="V52" s="95" t="e">
        <f>Merleg_m!V26</f>
        <v>#REF!</v>
      </c>
      <c r="W52" s="59">
        <f>Merleg_m!X26</f>
        <v>0</v>
      </c>
    </row>
    <row r="53" spans="1:257" ht="12.75" hidden="1" customHeight="1">
      <c r="A53" s="171" t="s">
        <v>163</v>
      </c>
      <c r="B53" s="54" t="s">
        <v>363</v>
      </c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88" t="e">
        <f>#REF!</f>
        <v>#REF!</v>
      </c>
      <c r="V53" s="88" t="e">
        <f>#REF!</f>
        <v>#REF!</v>
      </c>
      <c r="W53" s="87" t="e">
        <f>#REF!</f>
        <v>#REF!</v>
      </c>
    </row>
    <row r="54" spans="1:257" ht="12.75" hidden="1" customHeight="1">
      <c r="A54" s="171" t="s">
        <v>165</v>
      </c>
      <c r="B54" s="54" t="s">
        <v>364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88" t="e">
        <f>#REF!</f>
        <v>#REF!</v>
      </c>
      <c r="V54" s="88" t="e">
        <f>#REF!</f>
        <v>#REF!</v>
      </c>
      <c r="W54" s="87" t="e">
        <f>#REF!</f>
        <v>#REF!</v>
      </c>
    </row>
    <row r="55" spans="1:257" ht="12.75" hidden="1" customHeight="1">
      <c r="A55" s="171" t="s">
        <v>167</v>
      </c>
      <c r="B55" s="54" t="s">
        <v>365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88" t="e">
        <f>#REF!</f>
        <v>#REF!</v>
      </c>
      <c r="V55" s="88" t="e">
        <f>#REF!</f>
        <v>#REF!</v>
      </c>
      <c r="W55" s="87" t="e">
        <f>#REF!</f>
        <v>#REF!</v>
      </c>
    </row>
    <row r="56" spans="1:257" ht="12.75" customHeight="1">
      <c r="A56" s="171" t="s">
        <v>169</v>
      </c>
      <c r="B56" s="54" t="s">
        <v>366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95">
        <f>Merleg_m!U27</f>
        <v>79019</v>
      </c>
      <c r="V56" s="95" t="e">
        <f>Merleg_m!V27</f>
        <v>#REF!</v>
      </c>
      <c r="W56" s="59">
        <f>Merleg_m!X27</f>
        <v>29327</v>
      </c>
    </row>
    <row r="57" spans="1:257" ht="12.75" hidden="1" customHeight="1">
      <c r="A57" s="171" t="s">
        <v>171</v>
      </c>
      <c r="B57" s="54" t="s">
        <v>367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88" t="e">
        <f>#REF!</f>
        <v>#REF!</v>
      </c>
      <c r="V57" s="88" t="e">
        <f>#REF!</f>
        <v>#REF!</v>
      </c>
      <c r="W57" s="87" t="e">
        <f>#REF!</f>
        <v>#REF!</v>
      </c>
    </row>
    <row r="58" spans="1:257" ht="12.75" hidden="1" customHeight="1">
      <c r="A58" s="171" t="s">
        <v>173</v>
      </c>
      <c r="B58" s="54" t="s">
        <v>368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88" t="e">
        <f>#REF!</f>
        <v>#REF!</v>
      </c>
      <c r="V58" s="88" t="e">
        <f>#REF!</f>
        <v>#REF!</v>
      </c>
      <c r="W58" s="87" t="e">
        <f>#REF!</f>
        <v>#REF!</v>
      </c>
    </row>
    <row r="59" spans="1:257" ht="12.75" customHeight="1">
      <c r="A59" s="171" t="s">
        <v>175</v>
      </c>
      <c r="B59" s="62" t="s">
        <v>369</v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99">
        <f>Merleg_m!U28</f>
        <v>28888</v>
      </c>
      <c r="V59" s="99">
        <f>Merleg_m!V28</f>
        <v>0</v>
      </c>
      <c r="W59" s="65">
        <f>Merleg_m!X28</f>
        <v>98990</v>
      </c>
    </row>
    <row r="60" spans="1:257" hidden="1">
      <c r="A60" s="172"/>
      <c r="B60" s="136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8" t="e">
        <f>#REF!</f>
        <v>#REF!</v>
      </c>
      <c r="V60" s="138" t="e">
        <f>#REF!</f>
        <v>#REF!</v>
      </c>
      <c r="W60" s="173" t="e">
        <f>#REF!</f>
        <v>#REF!</v>
      </c>
    </row>
    <row r="61" spans="1:257" ht="18" customHeight="1">
      <c r="A61" s="174" t="s">
        <v>177</v>
      </c>
      <c r="B61" s="69" t="s">
        <v>370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6">
        <f>Merleg_m!U29</f>
        <v>555739</v>
      </c>
      <c r="V61" s="176" t="e">
        <f>Merleg_m!V29</f>
        <v>#REF!</v>
      </c>
      <c r="W61" s="101">
        <f>Merleg_m!X29</f>
        <v>548702</v>
      </c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7"/>
      <c r="BZ61" s="177"/>
      <c r="CA61" s="177"/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7"/>
      <c r="CQ61" s="177"/>
      <c r="CR61" s="177"/>
      <c r="CS61" s="177"/>
      <c r="CT61" s="177"/>
      <c r="CU61" s="177"/>
      <c r="CV61" s="177"/>
      <c r="CW61" s="177"/>
      <c r="CX61" s="177"/>
      <c r="CY61" s="177"/>
      <c r="CZ61" s="177"/>
      <c r="DA61" s="177"/>
      <c r="DB61" s="177"/>
      <c r="DC61" s="177"/>
      <c r="DD61" s="177"/>
      <c r="DE61" s="177"/>
      <c r="DF61" s="177"/>
      <c r="DG61" s="177"/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7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7"/>
      <c r="FC61" s="177"/>
      <c r="FD61" s="177"/>
      <c r="FE61" s="177"/>
      <c r="FF61" s="177"/>
      <c r="FG61" s="177"/>
      <c r="FH61" s="177"/>
      <c r="FI61" s="177"/>
      <c r="FJ61" s="177"/>
      <c r="FK61" s="177"/>
      <c r="FL61" s="177"/>
      <c r="FM61" s="177"/>
      <c r="FN61" s="177"/>
      <c r="FO61" s="177"/>
      <c r="FP61" s="177"/>
      <c r="FQ61" s="177"/>
      <c r="FR61" s="177"/>
      <c r="FS61" s="177"/>
      <c r="FT61" s="177"/>
      <c r="FU61" s="177"/>
      <c r="FV61" s="177"/>
      <c r="FW61" s="177"/>
      <c r="FX61" s="177"/>
      <c r="FY61" s="177"/>
      <c r="FZ61" s="177"/>
      <c r="GA61" s="177"/>
      <c r="GB61" s="177"/>
      <c r="GC61" s="177"/>
      <c r="GD61" s="177"/>
      <c r="GE61" s="177"/>
      <c r="GF61" s="177"/>
      <c r="GG61" s="177"/>
      <c r="GH61" s="177"/>
      <c r="GI61" s="177"/>
      <c r="GJ61" s="177"/>
      <c r="GK61" s="177"/>
      <c r="GL61" s="177"/>
      <c r="GM61" s="177"/>
      <c r="GN61" s="177"/>
      <c r="GO61" s="177"/>
      <c r="GP61" s="177"/>
      <c r="GQ61" s="177"/>
      <c r="GR61" s="177"/>
      <c r="GS61" s="177"/>
      <c r="GT61" s="177"/>
      <c r="GU61" s="177"/>
      <c r="GV61" s="177"/>
      <c r="GW61" s="177"/>
      <c r="GX61" s="177"/>
      <c r="GY61" s="177"/>
      <c r="GZ61" s="177"/>
      <c r="HA61" s="177"/>
      <c r="HB61" s="177"/>
      <c r="HC61" s="177"/>
      <c r="HD61" s="177"/>
      <c r="HE61" s="177"/>
      <c r="HF61" s="177"/>
      <c r="HG61" s="177"/>
      <c r="HH61" s="177"/>
      <c r="HI61" s="177"/>
      <c r="HJ61" s="177"/>
      <c r="HK61" s="177"/>
      <c r="HL61" s="177"/>
      <c r="HM61" s="177"/>
      <c r="HN61" s="177"/>
      <c r="HO61" s="177"/>
      <c r="HP61" s="177"/>
      <c r="HQ61" s="177"/>
      <c r="HR61" s="177"/>
      <c r="HS61" s="177"/>
      <c r="HT61" s="177"/>
      <c r="HU61" s="177"/>
      <c r="HV61" s="177"/>
      <c r="HW61" s="177"/>
      <c r="HX61" s="177"/>
      <c r="HY61" s="177"/>
      <c r="HZ61" s="177"/>
      <c r="IA61" s="177"/>
      <c r="IB61" s="177"/>
      <c r="IC61" s="177"/>
      <c r="ID61" s="177"/>
      <c r="IE61" s="177"/>
      <c r="IF61" s="177"/>
      <c r="IG61" s="177"/>
      <c r="IH61" s="177"/>
      <c r="II61" s="177"/>
      <c r="IJ61" s="177"/>
      <c r="IK61" s="177"/>
      <c r="IL61" s="177"/>
      <c r="IM61" s="177"/>
      <c r="IN61" s="177"/>
      <c r="IO61" s="177"/>
      <c r="IP61" s="177"/>
      <c r="IQ61" s="177"/>
      <c r="IR61" s="177"/>
      <c r="IS61" s="177"/>
      <c r="IT61" s="177"/>
      <c r="IU61" s="177"/>
      <c r="IV61" s="177"/>
      <c r="IW61" s="177"/>
    </row>
    <row r="63" spans="1:257" ht="15">
      <c r="A63" s="40" t="s">
        <v>371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</row>
    <row r="65" spans="1:23">
      <c r="W65" s="123" t="s">
        <v>323</v>
      </c>
    </row>
    <row r="66" spans="1:23" ht="32.25" customHeight="1">
      <c r="A66" s="78"/>
      <c r="B66" s="5" t="s">
        <v>324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124" t="s">
        <v>325</v>
      </c>
      <c r="V66" s="125" t="s">
        <v>326</v>
      </c>
      <c r="W66" s="126" t="s">
        <v>327</v>
      </c>
    </row>
    <row r="67" spans="1:23">
      <c r="A67" s="81" t="s">
        <v>183</v>
      </c>
      <c r="B67" s="82" t="s">
        <v>372</v>
      </c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142">
        <f>Merleg_m!U37</f>
        <v>51210</v>
      </c>
      <c r="V67" s="142">
        <f>Merleg_m!V37</f>
        <v>0</v>
      </c>
      <c r="W67" s="178">
        <f>Merleg_m!X37</f>
        <v>71521</v>
      </c>
    </row>
    <row r="68" spans="1:23">
      <c r="A68" s="53" t="s">
        <v>185</v>
      </c>
      <c r="B68" s="85" t="s">
        <v>373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8">
        <f>Merleg_m!U38</f>
        <v>3000</v>
      </c>
      <c r="V68" s="88">
        <f>Merleg_m!V38</f>
        <v>0</v>
      </c>
      <c r="W68" s="87">
        <f>Merleg_m!X38</f>
        <v>3000</v>
      </c>
    </row>
    <row r="69" spans="1:23">
      <c r="A69" s="53" t="s">
        <v>187</v>
      </c>
      <c r="B69" s="85" t="s">
        <v>374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8" t="e">
        <f>#REF!</f>
        <v>#REF!</v>
      </c>
      <c r="V69" s="88" t="e">
        <f>#REF!</f>
        <v>#REF!</v>
      </c>
      <c r="W69" s="87" t="e">
        <f>#REF!</f>
        <v>#REF!</v>
      </c>
    </row>
    <row r="70" spans="1:23">
      <c r="A70" s="53" t="s">
        <v>189</v>
      </c>
      <c r="B70" s="85" t="s">
        <v>375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8">
        <f>Merleg_m!U39</f>
        <v>0</v>
      </c>
      <c r="V70" s="88">
        <f>Merleg_m!V39</f>
        <v>0</v>
      </c>
      <c r="W70" s="87">
        <f>Merleg_m!X39</f>
        <v>0</v>
      </c>
    </row>
    <row r="71" spans="1:23">
      <c r="A71" s="53" t="s">
        <v>191</v>
      </c>
      <c r="B71" s="85" t="s">
        <v>376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8">
        <f>Merleg_m!U40</f>
        <v>0</v>
      </c>
      <c r="V71" s="88">
        <f>Merleg_m!V40</f>
        <v>0</v>
      </c>
      <c r="W71" s="87">
        <f>Merleg_m!X40</f>
        <v>0</v>
      </c>
    </row>
    <row r="72" spans="1:23">
      <c r="A72" s="53" t="s">
        <v>193</v>
      </c>
      <c r="B72" s="85" t="s">
        <v>377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8">
        <f>Merleg_m!U41</f>
        <v>0</v>
      </c>
      <c r="V72" s="88">
        <f>Merleg_m!V41</f>
        <v>0</v>
      </c>
      <c r="W72" s="87">
        <f>Merleg_m!X41</f>
        <v>0</v>
      </c>
    </row>
    <row r="73" spans="1:23">
      <c r="A73" s="53" t="s">
        <v>195</v>
      </c>
      <c r="B73" s="85" t="s">
        <v>378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8">
        <f>Merleg_m!U42</f>
        <v>22416</v>
      </c>
      <c r="V73" s="88">
        <f>Merleg_m!V42</f>
        <v>0</v>
      </c>
      <c r="W73" s="87">
        <f>Merleg_m!X42</f>
        <v>48209</v>
      </c>
    </row>
    <row r="74" spans="1:23">
      <c r="A74" s="53" t="s">
        <v>197</v>
      </c>
      <c r="B74" s="85" t="s">
        <v>379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8">
        <f>Merleg_m!U44</f>
        <v>0</v>
      </c>
      <c r="V74" s="88">
        <f>Merleg_m!V43</f>
        <v>0</v>
      </c>
      <c r="W74" s="87">
        <f>Merleg_m!X44</f>
        <v>0</v>
      </c>
    </row>
    <row r="75" spans="1:23">
      <c r="A75" s="53" t="s">
        <v>199</v>
      </c>
      <c r="B75" s="90" t="s">
        <v>380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93">
        <f>Merleg_m!U45</f>
        <v>25794</v>
      </c>
      <c r="V75" s="93">
        <f>Merleg_m!V45</f>
        <v>0</v>
      </c>
      <c r="W75" s="64">
        <f>Merleg_m!X45</f>
        <v>20312</v>
      </c>
    </row>
    <row r="76" spans="1:23" hidden="1">
      <c r="A76" s="53" t="s">
        <v>201</v>
      </c>
      <c r="B76" s="85" t="s">
        <v>381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8" t="e">
        <f>#REF!</f>
        <v>#REF!</v>
      </c>
      <c r="V76" s="88" t="e">
        <f>#REF!</f>
        <v>#REF!</v>
      </c>
      <c r="W76" s="87" t="e">
        <f>#REF!</f>
        <v>#REF!</v>
      </c>
    </row>
    <row r="77" spans="1:23" hidden="1">
      <c r="A77" s="53" t="s">
        <v>203</v>
      </c>
      <c r="B77" s="85" t="s">
        <v>382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8" t="e">
        <f>#REF!</f>
        <v>#REF!</v>
      </c>
      <c r="V77" s="88" t="e">
        <f>#REF!</f>
        <v>#REF!</v>
      </c>
      <c r="W77" s="87" t="e">
        <f>#REF!</f>
        <v>#REF!</v>
      </c>
    </row>
    <row r="78" spans="1:23" hidden="1">
      <c r="A78" s="53" t="s">
        <v>205</v>
      </c>
      <c r="B78" s="85" t="s">
        <v>383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8" t="e">
        <f>#REF!</f>
        <v>#REF!</v>
      </c>
      <c r="V78" s="88" t="e">
        <f>#REF!</f>
        <v>#REF!</v>
      </c>
      <c r="W78" s="87" t="e">
        <f>#REF!</f>
        <v>#REF!</v>
      </c>
    </row>
    <row r="79" spans="1:23">
      <c r="A79" s="53" t="s">
        <v>207</v>
      </c>
      <c r="B79" s="90" t="s">
        <v>384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93">
        <f>Merleg_m!U47</f>
        <v>475570</v>
      </c>
      <c r="V79" s="93" t="e">
        <f>Merleg_m!V47</f>
        <v>#REF!</v>
      </c>
      <c r="W79" s="64">
        <f>Merleg_m!X47</f>
        <v>450680</v>
      </c>
    </row>
    <row r="80" spans="1:23">
      <c r="A80" s="53" t="s">
        <v>209</v>
      </c>
      <c r="B80" s="85" t="s">
        <v>385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95">
        <f>Merleg_m!U49</f>
        <v>158987</v>
      </c>
      <c r="V80" s="95" t="e">
        <f>Merleg_m!V49</f>
        <v>#REF!</v>
      </c>
      <c r="W80" s="59">
        <f>Merleg_m!X49</f>
        <v>158987</v>
      </c>
    </row>
    <row r="81" spans="1:23" hidden="1">
      <c r="A81" s="53" t="s">
        <v>211</v>
      </c>
      <c r="B81" s="85" t="s">
        <v>386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8" t="e">
        <f>#REF!</f>
        <v>#REF!</v>
      </c>
      <c r="V81" s="88" t="e">
        <f>#REF!</f>
        <v>#REF!</v>
      </c>
      <c r="W81" s="87" t="e">
        <f>#REF!</f>
        <v>#REF!</v>
      </c>
    </row>
    <row r="82" spans="1:23" hidden="1">
      <c r="A82" s="53" t="s">
        <v>213</v>
      </c>
      <c r="B82" s="85" t="s">
        <v>387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8" t="e">
        <f>#REF!</f>
        <v>#REF!</v>
      </c>
      <c r="V82" s="88" t="e">
        <f>#REF!</f>
        <v>#REF!</v>
      </c>
      <c r="W82" s="87" t="e">
        <f>#REF!</f>
        <v>#REF!</v>
      </c>
    </row>
    <row r="83" spans="1:23" hidden="1">
      <c r="A83" s="53" t="s">
        <v>215</v>
      </c>
      <c r="B83" s="85" t="s">
        <v>388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8" t="e">
        <f>#REF!</f>
        <v>#REF!</v>
      </c>
      <c r="V83" s="88" t="e">
        <f>#REF!</f>
        <v>#REF!</v>
      </c>
      <c r="W83" s="87" t="e">
        <f>#REF!</f>
        <v>#REF!</v>
      </c>
    </row>
    <row r="84" spans="1:23" hidden="1">
      <c r="A84" s="53" t="s">
        <v>217</v>
      </c>
      <c r="B84" s="85" t="s">
        <v>389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8" t="e">
        <f>#REF!</f>
        <v>#REF!</v>
      </c>
      <c r="V84" s="88" t="e">
        <f>#REF!</f>
        <v>#REF!</v>
      </c>
      <c r="W84" s="87" t="e">
        <f>#REF!</f>
        <v>#REF!</v>
      </c>
    </row>
    <row r="85" spans="1:23" hidden="1">
      <c r="A85" s="53" t="s">
        <v>219</v>
      </c>
      <c r="B85" s="85" t="s">
        <v>390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8" t="e">
        <f>#REF!</f>
        <v>#REF!</v>
      </c>
      <c r="V85" s="88" t="e">
        <f>#REF!</f>
        <v>#REF!</v>
      </c>
      <c r="W85" s="87" t="e">
        <f>#REF!</f>
        <v>#REF!</v>
      </c>
    </row>
    <row r="86" spans="1:23" hidden="1">
      <c r="A86" s="53" t="s">
        <v>221</v>
      </c>
      <c r="B86" s="85" t="s">
        <v>391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8" t="e">
        <f>#REF!</f>
        <v>#REF!</v>
      </c>
      <c r="V86" s="88" t="e">
        <f>#REF!</f>
        <v>#REF!</v>
      </c>
      <c r="W86" s="87" t="e">
        <f>#REF!</f>
        <v>#REF!</v>
      </c>
    </row>
    <row r="87" spans="1:23">
      <c r="A87" s="53" t="s">
        <v>223</v>
      </c>
      <c r="B87" s="85" t="s">
        <v>392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93">
        <f>Merleg_m!U50</f>
        <v>316583</v>
      </c>
      <c r="V87" s="93" t="e">
        <f>Merleg_m!V50</f>
        <v>#REF!</v>
      </c>
      <c r="W87" s="64">
        <f>Merleg_m!X50</f>
        <v>291693</v>
      </c>
    </row>
    <row r="88" spans="1:23" hidden="1">
      <c r="A88" s="53" t="s">
        <v>225</v>
      </c>
      <c r="B88" s="85" t="s">
        <v>393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8" t="e">
        <f>#REF!</f>
        <v>#REF!</v>
      </c>
      <c r="V88" s="88" t="e">
        <f>#REF!</f>
        <v>#REF!</v>
      </c>
      <c r="W88" s="87" t="e">
        <f>#REF!</f>
        <v>#REF!</v>
      </c>
    </row>
    <row r="89" spans="1:23" hidden="1">
      <c r="A89" s="53" t="s">
        <v>227</v>
      </c>
      <c r="B89" s="85" t="s">
        <v>394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8" t="e">
        <f>#REF!</f>
        <v>#REF!</v>
      </c>
      <c r="V89" s="88" t="e">
        <f>#REF!</f>
        <v>#REF!</v>
      </c>
      <c r="W89" s="87" t="e">
        <f>#REF!</f>
        <v>#REF!</v>
      </c>
    </row>
    <row r="90" spans="1:23" hidden="1">
      <c r="A90" s="53" t="s">
        <v>229</v>
      </c>
      <c r="B90" s="85" t="s">
        <v>395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8" t="e">
        <f>#REF!</f>
        <v>#REF!</v>
      </c>
      <c r="V90" s="88" t="e">
        <f>#REF!</f>
        <v>#REF!</v>
      </c>
      <c r="W90" s="87" t="e">
        <f>#REF!</f>
        <v>#REF!</v>
      </c>
    </row>
    <row r="91" spans="1:23" hidden="1">
      <c r="A91" s="53" t="s">
        <v>231</v>
      </c>
      <c r="B91" s="85" t="s">
        <v>396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8" t="e">
        <f>#REF!</f>
        <v>#REF!</v>
      </c>
      <c r="V91" s="88" t="e">
        <f>#REF!</f>
        <v>#REF!</v>
      </c>
      <c r="W91" s="87" t="e">
        <f>#REF!</f>
        <v>#REF!</v>
      </c>
    </row>
    <row r="92" spans="1:23" hidden="1">
      <c r="A92" s="53" t="s">
        <v>233</v>
      </c>
      <c r="B92" s="85" t="s">
        <v>397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8" t="e">
        <f>#REF!</f>
        <v>#REF!</v>
      </c>
      <c r="V92" s="88" t="e">
        <f>#REF!</f>
        <v>#REF!</v>
      </c>
      <c r="W92" s="87" t="e">
        <f>#REF!</f>
        <v>#REF!</v>
      </c>
    </row>
    <row r="93" spans="1:23" hidden="1">
      <c r="A93" s="53" t="s">
        <v>235</v>
      </c>
      <c r="B93" s="85" t="s">
        <v>398</v>
      </c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8" t="e">
        <f>#REF!</f>
        <v>#REF!</v>
      </c>
      <c r="V93" s="88" t="e">
        <f>#REF!</f>
        <v>#REF!</v>
      </c>
      <c r="W93" s="87" t="e">
        <f>#REF!</f>
        <v>#REF!</v>
      </c>
    </row>
    <row r="94" spans="1:23">
      <c r="A94" s="53" t="s">
        <v>237</v>
      </c>
      <c r="B94" s="90" t="s">
        <v>399</v>
      </c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99">
        <f>Merleg_m!U51</f>
        <v>28959</v>
      </c>
      <c r="V94" s="99">
        <f>Merleg_m!V51</f>
        <v>0</v>
      </c>
      <c r="W94" s="65">
        <f>Merleg_m!X51</f>
        <v>26501</v>
      </c>
    </row>
    <row r="95" spans="1:23" hidden="1">
      <c r="A95" s="144"/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37"/>
      <c r="T95" s="137"/>
      <c r="U95" s="138" t="e">
        <f>#REF!</f>
        <v>#REF!</v>
      </c>
      <c r="V95" s="138" t="e">
        <f>#REF!</f>
        <v>#REF!</v>
      </c>
      <c r="W95" s="173" t="e">
        <f>#REF!</f>
        <v>#REF!</v>
      </c>
    </row>
    <row r="96" spans="1:23" ht="17.25" customHeight="1">
      <c r="A96" s="68" t="s">
        <v>239</v>
      </c>
      <c r="B96" s="69" t="s">
        <v>400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176">
        <f>Merleg_m!U52</f>
        <v>555739</v>
      </c>
      <c r="V96" s="176" t="e">
        <f>Merleg_m!V52</f>
        <v>#REF!</v>
      </c>
      <c r="W96" s="101">
        <f>Merleg_m!X52</f>
        <v>548702</v>
      </c>
    </row>
    <row r="97" spans="1:23">
      <c r="B97" s="102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4"/>
      <c r="V97" s="104"/>
      <c r="W97" s="104"/>
    </row>
    <row r="98" spans="1:23">
      <c r="B98" s="102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4"/>
      <c r="V98" s="104"/>
      <c r="W98" s="104"/>
    </row>
    <row r="100" spans="1:23" ht="15">
      <c r="A100" s="26" t="s">
        <v>401</v>
      </c>
      <c r="B100" s="26"/>
      <c r="C100" s="26"/>
      <c r="D100" s="26"/>
      <c r="E100" s="105" t="s">
        <v>402</v>
      </c>
      <c r="F100" s="105"/>
      <c r="G100" s="105"/>
      <c r="H100" s="105"/>
      <c r="I100" s="105"/>
      <c r="J100" s="105"/>
      <c r="K100" s="105"/>
      <c r="L100" s="105"/>
      <c r="M100" s="105"/>
      <c r="N100" s="105"/>
      <c r="U100" s="105"/>
      <c r="V100" s="105"/>
      <c r="W100" s="105"/>
    </row>
    <row r="101" spans="1:23" ht="15">
      <c r="A101" s="26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4" t="s">
        <v>76</v>
      </c>
      <c r="R101" s="14"/>
      <c r="S101" s="14"/>
      <c r="T101" s="18"/>
      <c r="U101" s="14" t="s">
        <v>403</v>
      </c>
      <c r="V101" s="14"/>
      <c r="W101" s="14"/>
    </row>
    <row r="102" spans="1:23" ht="15">
      <c r="A102" s="26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4" t="s">
        <v>404</v>
      </c>
      <c r="V102" s="14"/>
      <c r="W102" s="14"/>
    </row>
    <row r="105" spans="1:23" ht="15">
      <c r="A105" s="28">
        <f t="shared" ref="A105:Q105" si="0">A2</f>
        <v>1</v>
      </c>
      <c r="B105" s="28">
        <f t="shared" si="0"/>
        <v>2</v>
      </c>
      <c r="C105" s="28">
        <f t="shared" si="0"/>
        <v>4</v>
      </c>
      <c r="D105" s="28">
        <f t="shared" si="0"/>
        <v>7</v>
      </c>
      <c r="E105" s="28">
        <f t="shared" si="0"/>
        <v>2</v>
      </c>
      <c r="F105" s="28">
        <f t="shared" si="0"/>
        <v>7</v>
      </c>
      <c r="G105" s="28">
        <f t="shared" si="0"/>
        <v>0</v>
      </c>
      <c r="H105" s="120">
        <f t="shared" si="0"/>
        <v>1</v>
      </c>
      <c r="I105" s="121">
        <f t="shared" si="0"/>
        <v>5</v>
      </c>
      <c r="J105" s="28">
        <f t="shared" si="0"/>
        <v>1</v>
      </c>
      <c r="K105" s="28">
        <f t="shared" si="0"/>
        <v>7</v>
      </c>
      <c r="L105" s="120">
        <f t="shared" si="0"/>
        <v>0</v>
      </c>
      <c r="M105" s="121">
        <f t="shared" si="0"/>
        <v>1</v>
      </c>
      <c r="N105" s="28">
        <f t="shared" si="0"/>
        <v>1</v>
      </c>
      <c r="O105" s="120">
        <f t="shared" si="0"/>
        <v>3</v>
      </c>
      <c r="P105" s="121">
        <f t="shared" si="0"/>
        <v>1</v>
      </c>
      <c r="Q105" s="28">
        <f t="shared" si="0"/>
        <v>3</v>
      </c>
    </row>
    <row r="106" spans="1:23" ht="5.25" customHeight="1"/>
    <row r="107" spans="1:23">
      <c r="A107" s="13" t="str">
        <f>A4</f>
        <v>Statistical Code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9" spans="1:23" ht="15">
      <c r="A109" s="28">
        <f t="shared" ref="A109:L109" si="1">A6</f>
        <v>1</v>
      </c>
      <c r="B109" s="28">
        <f t="shared" si="1"/>
        <v>3</v>
      </c>
      <c r="C109" s="28" t="str">
        <f t="shared" si="1"/>
        <v>-</v>
      </c>
      <c r="D109" s="28">
        <f t="shared" si="1"/>
        <v>0</v>
      </c>
      <c r="E109" s="28">
        <f t="shared" si="1"/>
        <v>9</v>
      </c>
      <c r="F109" s="28" t="str">
        <f t="shared" si="1"/>
        <v>-</v>
      </c>
      <c r="G109" s="28">
        <f t="shared" si="1"/>
        <v>0</v>
      </c>
      <c r="H109" s="28">
        <f t="shared" si="1"/>
        <v>8</v>
      </c>
      <c r="I109" s="28">
        <f t="shared" si="1"/>
        <v>4</v>
      </c>
      <c r="J109" s="28">
        <f t="shared" si="1"/>
        <v>9</v>
      </c>
      <c r="K109" s="28">
        <f t="shared" si="1"/>
        <v>6</v>
      </c>
      <c r="L109" s="28">
        <f t="shared" si="1"/>
        <v>4</v>
      </c>
    </row>
    <row r="110" spans="1:23" ht="6" customHeight="1"/>
    <row r="111" spans="1:23">
      <c r="A111" s="13" t="str">
        <f>A8</f>
        <v>Registration Number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4" spans="1:24" ht="16">
      <c r="A114" s="8" t="str">
        <f>CONCATENATE("The ",Adatok!B6," Profit and Loss Statement of ",Adatok!B2)</f>
        <v>The 2025. Profit and Loss Statement of MOGYORÓD NONPROFIT KFT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37"/>
    </row>
    <row r="117" spans="1:24">
      <c r="A117" s="106" t="s">
        <v>405</v>
      </c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</row>
    <row r="118" spans="1:24">
      <c r="A118" s="107" t="s">
        <v>406</v>
      </c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</row>
    <row r="119" spans="1:24">
      <c r="W119" s="123" t="s">
        <v>323</v>
      </c>
    </row>
    <row r="120" spans="1:24" ht="32.25" customHeight="1">
      <c r="A120" s="42"/>
      <c r="B120" s="4" t="s">
        <v>324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24" t="s">
        <v>325</v>
      </c>
      <c r="V120" s="125" t="s">
        <v>326</v>
      </c>
      <c r="W120" s="126" t="s">
        <v>327</v>
      </c>
    </row>
    <row r="121" spans="1:24" hidden="1">
      <c r="A121" s="147">
        <v>1</v>
      </c>
      <c r="B121" s="148" t="s">
        <v>407</v>
      </c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149" t="e">
        <f>#REF!</f>
        <v>#REF!</v>
      </c>
      <c r="V121" s="149" t="e">
        <f>#REF!</f>
        <v>#REF!</v>
      </c>
      <c r="W121" s="179" t="e">
        <f>#REF!</f>
        <v>#REF!</v>
      </c>
    </row>
    <row r="122" spans="1:24" hidden="1">
      <c r="A122" s="151">
        <v>2</v>
      </c>
      <c r="B122" s="85" t="s">
        <v>408</v>
      </c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8" t="e">
        <f>#REF!</f>
        <v>#REF!</v>
      </c>
      <c r="V122" s="88" t="e">
        <f>#REF!</f>
        <v>#REF!</v>
      </c>
      <c r="W122" s="87" t="e">
        <f>#REF!</f>
        <v>#REF!</v>
      </c>
    </row>
    <row r="123" spans="1:24">
      <c r="A123" s="110" t="s">
        <v>81</v>
      </c>
      <c r="B123" s="90" t="s">
        <v>409</v>
      </c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93">
        <f>Merleg_m!U83</f>
        <v>200198</v>
      </c>
      <c r="V123" s="93" t="e">
        <f>Merleg_m!V83</f>
        <v>#REF!</v>
      </c>
      <c r="W123" s="64">
        <f>Merleg_m!X83</f>
        <v>106762</v>
      </c>
    </row>
    <row r="124" spans="1:24">
      <c r="A124" s="110" t="s">
        <v>245</v>
      </c>
      <c r="B124" s="90" t="s">
        <v>410</v>
      </c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99">
        <f>Merleg_m!U85</f>
        <v>260453</v>
      </c>
      <c r="V124" s="99">
        <f>Merleg_m!V85</f>
        <v>0</v>
      </c>
      <c r="W124" s="65">
        <f>Merleg_m!X85</f>
        <v>146947</v>
      </c>
    </row>
    <row r="125" spans="1:24" hidden="1">
      <c r="A125" s="151">
        <v>3</v>
      </c>
      <c r="B125" s="85" t="s">
        <v>411</v>
      </c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8" t="e">
        <f>#REF!</f>
        <v>#REF!</v>
      </c>
      <c r="V125" s="88" t="e">
        <f>#REF!</f>
        <v>#REF!</v>
      </c>
      <c r="W125" s="87" t="e">
        <f>#REF!</f>
        <v>#REF!</v>
      </c>
    </row>
    <row r="126" spans="1:24" hidden="1">
      <c r="A126" s="151">
        <v>4</v>
      </c>
      <c r="B126" s="85" t="s">
        <v>412</v>
      </c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8" t="e">
        <f>#REF!</f>
        <v>#REF!</v>
      </c>
      <c r="V126" s="88" t="e">
        <f>#REF!</f>
        <v>#REF!</v>
      </c>
      <c r="W126" s="87" t="e">
        <f>#REF!</f>
        <v>#REF!</v>
      </c>
    </row>
    <row r="127" spans="1:24">
      <c r="A127" s="110" t="s">
        <v>85</v>
      </c>
      <c r="B127" s="90" t="s">
        <v>413</v>
      </c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93">
        <f>Merleg_m!U84</f>
        <v>3217</v>
      </c>
      <c r="V127" s="93" t="e">
        <f>Merleg_m!V87</f>
        <v>#REF!</v>
      </c>
      <c r="W127" s="64">
        <f>Merleg_m!X84</f>
        <v>0</v>
      </c>
    </row>
    <row r="128" spans="1:24" hidden="1">
      <c r="A128" s="151">
        <v>5</v>
      </c>
      <c r="B128" s="85" t="s">
        <v>414</v>
      </c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8" t="e">
        <f>#REF!</f>
        <v>#REF!</v>
      </c>
      <c r="V128" s="88" t="e">
        <f>#REF!</f>
        <v>#REF!</v>
      </c>
      <c r="W128" s="87" t="e">
        <f>#REF!</f>
        <v>#REF!</v>
      </c>
    </row>
    <row r="129" spans="1:23" hidden="1">
      <c r="A129" s="151">
        <v>6</v>
      </c>
      <c r="B129" s="85" t="s">
        <v>415</v>
      </c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8" t="e">
        <f>#REF!</f>
        <v>#REF!</v>
      </c>
      <c r="V129" s="88" t="e">
        <f>#REF!</f>
        <v>#REF!</v>
      </c>
      <c r="W129" s="87" t="e">
        <f>#REF!</f>
        <v>#REF!</v>
      </c>
    </row>
    <row r="130" spans="1:23" hidden="1">
      <c r="A130" s="151">
        <v>7</v>
      </c>
      <c r="B130" s="85" t="s">
        <v>416</v>
      </c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8" t="e">
        <f>#REF!</f>
        <v>#REF!</v>
      </c>
      <c r="V130" s="88" t="e">
        <f>#REF!</f>
        <v>#REF!</v>
      </c>
      <c r="W130" s="87" t="e">
        <f>#REF!</f>
        <v>#REF!</v>
      </c>
    </row>
    <row r="131" spans="1:23" hidden="1">
      <c r="A131" s="151">
        <v>8</v>
      </c>
      <c r="B131" s="85" t="s">
        <v>417</v>
      </c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8" t="e">
        <f>#REF!</f>
        <v>#REF!</v>
      </c>
      <c r="V131" s="88" t="e">
        <f>#REF!</f>
        <v>#REF!</v>
      </c>
      <c r="W131" s="87" t="e">
        <f>#REF!</f>
        <v>#REF!</v>
      </c>
    </row>
    <row r="132" spans="1:23">
      <c r="A132" s="110" t="s">
        <v>254</v>
      </c>
      <c r="B132" s="90" t="s">
        <v>418</v>
      </c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93">
        <f>+Merleg_m!U87</f>
        <v>140665</v>
      </c>
      <c r="V132" s="93" t="e">
        <f>#REF!</f>
        <v>#REF!</v>
      </c>
      <c r="W132" s="64">
        <f>+Merleg_m!X87</f>
        <v>81655</v>
      </c>
    </row>
    <row r="133" spans="1:23" hidden="1">
      <c r="A133" s="151">
        <v>9</v>
      </c>
      <c r="B133" s="85" t="s">
        <v>419</v>
      </c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8">
        <f>+Merleg_m!U88</f>
        <v>249253</v>
      </c>
      <c r="V133" s="88" t="e">
        <f>#REF!</f>
        <v>#REF!</v>
      </c>
      <c r="W133" s="87">
        <f>+Merleg_m!X88</f>
        <v>123753</v>
      </c>
    </row>
    <row r="134" spans="1:23" hidden="1">
      <c r="A134" s="151">
        <v>10</v>
      </c>
      <c r="B134" s="85" t="s">
        <v>420</v>
      </c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8">
        <v>0</v>
      </c>
      <c r="V134" s="88" t="e">
        <f>#REF!</f>
        <v>#REF!</v>
      </c>
      <c r="W134" s="87">
        <v>0</v>
      </c>
    </row>
    <row r="135" spans="1:23" hidden="1">
      <c r="A135" s="151">
        <v>11</v>
      </c>
      <c r="B135" s="85" t="s">
        <v>421</v>
      </c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8">
        <v>0</v>
      </c>
      <c r="V135" s="88" t="e">
        <f>#REF!</f>
        <v>#REF!</v>
      </c>
      <c r="W135" s="87">
        <v>0</v>
      </c>
    </row>
    <row r="136" spans="1:23">
      <c r="A136" s="110" t="s">
        <v>90</v>
      </c>
      <c r="B136" s="90" t="s">
        <v>422</v>
      </c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93">
        <f>Merleg_m!U88</f>
        <v>249253</v>
      </c>
      <c r="V136" s="93" t="e">
        <f>Merleg_m!V88</f>
        <v>#REF!</v>
      </c>
      <c r="W136" s="64">
        <f>Merleg_m!X88</f>
        <v>123753</v>
      </c>
    </row>
    <row r="137" spans="1:23">
      <c r="A137" s="110" t="s">
        <v>92</v>
      </c>
      <c r="B137" s="90" t="s">
        <v>423</v>
      </c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99">
        <f>Merleg_m!U89</f>
        <v>30456</v>
      </c>
      <c r="V137" s="99">
        <f>Merleg_m!V89</f>
        <v>0</v>
      </c>
      <c r="W137" s="65">
        <f>Merleg_m!X89</f>
        <v>21781</v>
      </c>
    </row>
    <row r="138" spans="1:23">
      <c r="A138" s="110" t="s">
        <v>98</v>
      </c>
      <c r="B138" s="90" t="s">
        <v>424</v>
      </c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99">
        <f>+Merleg_m!U90</f>
        <v>17692</v>
      </c>
      <c r="V138" s="99" t="e">
        <f>#REF!</f>
        <v>#REF!</v>
      </c>
      <c r="W138" s="65">
        <f>+Merleg_m!X90</f>
        <v>6206</v>
      </c>
    </row>
    <row r="139" spans="1:23">
      <c r="A139" s="110" t="s">
        <v>96</v>
      </c>
      <c r="B139" s="90" t="s">
        <v>425</v>
      </c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93">
        <f>Merleg_m!U92</f>
        <v>25802</v>
      </c>
      <c r="V139" s="93" t="e">
        <f>Merleg_m!V92</f>
        <v>#REF!</v>
      </c>
      <c r="W139" s="64">
        <f>Merleg_m!X92</f>
        <v>20315</v>
      </c>
    </row>
    <row r="140" spans="1:23" hidden="1">
      <c r="A140" s="151">
        <v>12</v>
      </c>
      <c r="B140" s="85" t="s">
        <v>426</v>
      </c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8">
        <f>+Merleg_m!U93</f>
        <v>0</v>
      </c>
      <c r="V140" s="88" t="e">
        <f>#REF!</f>
        <v>#REF!</v>
      </c>
      <c r="W140" s="87">
        <f>+Merleg_m!X93</f>
        <v>0</v>
      </c>
    </row>
    <row r="141" spans="1:23" hidden="1">
      <c r="A141" s="151">
        <v>13</v>
      </c>
      <c r="B141" s="85" t="s">
        <v>427</v>
      </c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8">
        <v>0</v>
      </c>
      <c r="V141" s="88" t="e">
        <f>#REF!</f>
        <v>#REF!</v>
      </c>
      <c r="W141" s="87">
        <v>0</v>
      </c>
    </row>
    <row r="142" spans="1:23" hidden="1">
      <c r="A142" s="151">
        <v>14</v>
      </c>
      <c r="B142" s="85" t="s">
        <v>428</v>
      </c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8">
        <v>0</v>
      </c>
      <c r="V142" s="88" t="e">
        <f>#REF!</f>
        <v>#REF!</v>
      </c>
      <c r="W142" s="87">
        <v>0</v>
      </c>
    </row>
    <row r="143" spans="1:23">
      <c r="A143" s="110" t="s">
        <v>100</v>
      </c>
      <c r="B143" s="90" t="s">
        <v>429</v>
      </c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93">
        <f>Merleg_m!U93</f>
        <v>0</v>
      </c>
      <c r="V143" s="93" t="e">
        <f>Merleg_m!V93</f>
        <v>#REF!</v>
      </c>
      <c r="W143" s="64">
        <f>Merleg_m!X93</f>
        <v>0</v>
      </c>
    </row>
    <row r="144" spans="1:23" hidden="1">
      <c r="A144" s="151">
        <v>15</v>
      </c>
      <c r="B144" s="85" t="s">
        <v>430</v>
      </c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8">
        <f>+Merleg_m!U94</f>
        <v>0</v>
      </c>
      <c r="V144" s="88" t="e">
        <f>#REF!</f>
        <v>#REF!</v>
      </c>
      <c r="W144" s="87">
        <f>+Merleg_m!X94</f>
        <v>0</v>
      </c>
    </row>
    <row r="145" spans="1:23" hidden="1">
      <c r="A145" s="151">
        <v>16</v>
      </c>
      <c r="B145" s="85" t="s">
        <v>431</v>
      </c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8">
        <v>0</v>
      </c>
      <c r="V145" s="88" t="e">
        <f>#REF!</f>
        <v>#REF!</v>
      </c>
      <c r="W145" s="87">
        <v>0</v>
      </c>
    </row>
    <row r="146" spans="1:23" hidden="1">
      <c r="A146" s="151">
        <v>17</v>
      </c>
      <c r="B146" s="85" t="s">
        <v>432</v>
      </c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8">
        <v>0</v>
      </c>
      <c r="V146" s="88" t="e">
        <f>#REF!</f>
        <v>#REF!</v>
      </c>
      <c r="W146" s="87">
        <v>0</v>
      </c>
    </row>
    <row r="147" spans="1:23">
      <c r="A147" s="110" t="s">
        <v>271</v>
      </c>
      <c r="B147" s="90" t="s">
        <v>433</v>
      </c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93">
        <f>Merleg_m!U94</f>
        <v>0</v>
      </c>
      <c r="V147" s="93" t="e">
        <f>Merleg_m!V94</f>
        <v>#REF!</v>
      </c>
      <c r="W147" s="64">
        <f>Merleg_m!X94</f>
        <v>0</v>
      </c>
    </row>
    <row r="148" spans="1:23">
      <c r="A148" s="110" t="s">
        <v>102</v>
      </c>
      <c r="B148" s="90" t="s">
        <v>434</v>
      </c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93">
        <f>Merleg_m!U95</f>
        <v>0</v>
      </c>
      <c r="V148" s="93" t="e">
        <f>Merleg_m!V95</f>
        <v>#REF!</v>
      </c>
      <c r="W148" s="64">
        <f>Merleg_m!X95</f>
        <v>0</v>
      </c>
    </row>
    <row r="149" spans="1:23">
      <c r="A149" s="110" t="s">
        <v>274</v>
      </c>
      <c r="B149" s="90" t="s">
        <v>435</v>
      </c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93" t="e">
        <f>#REF!</f>
        <v>#REF!</v>
      </c>
      <c r="V149" s="93" t="e">
        <f>#REF!</f>
        <v>#REF!</v>
      </c>
      <c r="W149" s="64" t="e">
        <f>#REF!</f>
        <v>#REF!</v>
      </c>
    </row>
    <row r="150" spans="1:23">
      <c r="A150" s="110" t="s">
        <v>276</v>
      </c>
      <c r="B150" s="90" t="s">
        <v>436</v>
      </c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99" t="e">
        <f>#REF!</f>
        <v>#REF!</v>
      </c>
      <c r="V150" s="99" t="e">
        <f>#REF!</f>
        <v>#REF!</v>
      </c>
      <c r="W150" s="65" t="e">
        <f>#REF!</f>
        <v>#REF!</v>
      </c>
    </row>
    <row r="151" spans="1:23">
      <c r="A151" s="110" t="s">
        <v>278</v>
      </c>
      <c r="B151" s="90" t="s">
        <v>437</v>
      </c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99" t="e">
        <f>#REF!</f>
        <v>#REF!</v>
      </c>
      <c r="V151" s="99" t="e">
        <f>#REF!</f>
        <v>#REF!</v>
      </c>
      <c r="W151" s="65" t="e">
        <f>#REF!</f>
        <v>#REF!</v>
      </c>
    </row>
    <row r="152" spans="1:23">
      <c r="A152" s="110" t="s">
        <v>280</v>
      </c>
      <c r="B152" s="90" t="s">
        <v>438</v>
      </c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93" t="e">
        <f>#REF!</f>
        <v>#REF!</v>
      </c>
      <c r="V152" s="93" t="e">
        <f>#REF!</f>
        <v>#REF!</v>
      </c>
      <c r="W152" s="64" t="e">
        <f>#REF!</f>
        <v>#REF!</v>
      </c>
    </row>
    <row r="153" spans="1:23">
      <c r="A153" s="110" t="s">
        <v>282</v>
      </c>
      <c r="B153" s="90" t="s">
        <v>439</v>
      </c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93">
        <f>Merleg_m!U96</f>
        <v>25802</v>
      </c>
      <c r="V153" s="93" t="e">
        <f>Merleg_m!V96</f>
        <v>#REF!</v>
      </c>
      <c r="W153" s="64">
        <f>Merleg_m!X96</f>
        <v>20315</v>
      </c>
    </row>
    <row r="154" spans="1:23">
      <c r="A154" s="110" t="s">
        <v>284</v>
      </c>
      <c r="B154" s="90" t="s">
        <v>440</v>
      </c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99">
        <f>Merleg_m!U97</f>
        <v>8</v>
      </c>
      <c r="V154" s="99">
        <f>Merleg_m!V97</f>
        <v>0</v>
      </c>
      <c r="W154" s="65">
        <f>Merleg_m!X97</f>
        <v>3</v>
      </c>
    </row>
    <row r="155" spans="1:23">
      <c r="A155" s="110" t="s">
        <v>286</v>
      </c>
      <c r="B155" s="90" t="s">
        <v>441</v>
      </c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93">
        <f>Merleg_m!U98</f>
        <v>25794</v>
      </c>
      <c r="V155" s="93" t="e">
        <f>Merleg_m!V98</f>
        <v>#REF!</v>
      </c>
      <c r="W155" s="64">
        <f>Merleg_m!X98</f>
        <v>20312</v>
      </c>
    </row>
    <row r="156" spans="1:23" hidden="1">
      <c r="A156" s="151">
        <v>18</v>
      </c>
      <c r="B156" s="85" t="s">
        <v>442</v>
      </c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8" t="e">
        <f>#REF!</f>
        <v>#REF!</v>
      </c>
      <c r="V156" s="88" t="e">
        <f>#REF!</f>
        <v>#REF!</v>
      </c>
      <c r="W156" s="87" t="e">
        <f>#REF!</f>
        <v>#REF!</v>
      </c>
    </row>
    <row r="157" spans="1:23" hidden="1">
      <c r="A157" s="151">
        <v>19</v>
      </c>
      <c r="B157" s="85" t="s">
        <v>443</v>
      </c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8" t="e">
        <f>#REF!</f>
        <v>#REF!</v>
      </c>
      <c r="V157" s="88" t="e">
        <f>#REF!</f>
        <v>#REF!</v>
      </c>
      <c r="W157" s="87" t="e">
        <f>#REF!</f>
        <v>#REF!</v>
      </c>
    </row>
    <row r="158" spans="1:23" hidden="1">
      <c r="A158" s="144"/>
      <c r="B158" s="152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38" t="e">
        <f>#REF!</f>
        <v>#REF!</v>
      </c>
      <c r="V158" s="138" t="e">
        <f>#REF!</f>
        <v>#REF!</v>
      </c>
      <c r="W158" s="173" t="e">
        <f>#REF!</f>
        <v>#REF!</v>
      </c>
    </row>
    <row r="159" spans="1:23" ht="18" customHeight="1">
      <c r="A159" s="154" t="s">
        <v>290</v>
      </c>
      <c r="B159" s="69" t="s">
        <v>444</v>
      </c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76" t="e">
        <f>#REF!</f>
        <v>#REF!</v>
      </c>
      <c r="V159" s="176" t="e">
        <f>#REF!</f>
        <v>#REF!</v>
      </c>
      <c r="W159" s="101" t="e">
        <f>#REF!</f>
        <v>#REF!</v>
      </c>
    </row>
    <row r="163" spans="1:24" ht="15">
      <c r="A163" s="26" t="s">
        <v>401</v>
      </c>
      <c r="B163" s="26"/>
      <c r="C163" s="26"/>
      <c r="D163" s="26"/>
      <c r="E163" s="105" t="s">
        <v>402</v>
      </c>
      <c r="F163" s="105"/>
      <c r="G163" s="105"/>
      <c r="H163" s="105"/>
      <c r="I163" s="105"/>
      <c r="J163" s="105"/>
      <c r="K163" s="105"/>
      <c r="L163" s="105"/>
      <c r="M163" s="105"/>
      <c r="N163" s="105"/>
      <c r="U163" s="105"/>
      <c r="V163" s="105"/>
      <c r="W163" s="105"/>
    </row>
    <row r="164" spans="1:24" ht="15">
      <c r="A164" s="26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4" t="s">
        <v>76</v>
      </c>
      <c r="R164" s="14"/>
      <c r="S164" s="14"/>
      <c r="T164" s="18"/>
      <c r="U164" s="14" t="s">
        <v>403</v>
      </c>
      <c r="V164" s="14"/>
      <c r="W164" s="14"/>
      <c r="X164" s="18"/>
    </row>
    <row r="165" spans="1:24" ht="15">
      <c r="A165" s="26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4" t="s">
        <v>404</v>
      </c>
      <c r="V165" s="14"/>
      <c r="W165" s="14"/>
      <c r="X165" s="18"/>
    </row>
  </sheetData>
  <mergeCells count="15">
    <mergeCell ref="A114:W114"/>
    <mergeCell ref="B120:T120"/>
    <mergeCell ref="Q164:S164"/>
    <mergeCell ref="U164:W164"/>
    <mergeCell ref="U165:W165"/>
    <mergeCell ref="Q101:S101"/>
    <mergeCell ref="U101:W101"/>
    <mergeCell ref="U102:W102"/>
    <mergeCell ref="A107:Q107"/>
    <mergeCell ref="A111:L111"/>
    <mergeCell ref="A4:Q4"/>
    <mergeCell ref="A8:L8"/>
    <mergeCell ref="A11:W11"/>
    <mergeCell ref="B17:T17"/>
    <mergeCell ref="B66:T66"/>
  </mergeCells>
  <printOptions horizontalCentered="1"/>
  <pageMargins left="0.39374999999999999" right="0.39374999999999999" top="0.59027777777777801" bottom="0.39374999999999999" header="0.511811023622047" footer="0.511811023622047"/>
  <pageSetup paperSize="9" orientation="portrait" horizontalDpi="300" verticalDpi="300"/>
  <rowBreaks count="1" manualBreakCount="1">
    <brk id="1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IW139"/>
  <sheetViews>
    <sheetView showGridLines="0" showZeros="0" topLeftCell="A31" zoomScale="112" zoomScaleNormal="112" workbookViewId="0">
      <selection activeCell="D95" sqref="D95"/>
    </sheetView>
  </sheetViews>
  <sheetFormatPr baseColWidth="10" defaultColWidth="9.19921875" defaultRowHeight="14"/>
  <cols>
    <col min="1" max="1" width="21.796875" style="17" customWidth="1"/>
    <col min="2" max="2" width="2.59765625" style="17" customWidth="1"/>
    <col min="3" max="3" width="17.59765625" style="17" customWidth="1"/>
    <col min="4" max="5" width="2.59765625" style="17" customWidth="1"/>
    <col min="6" max="6" width="13.19921875" style="36" customWidth="1"/>
    <col min="7" max="7" width="2.59765625" style="17" customWidth="1"/>
    <col min="8" max="8" width="13.3984375" style="180" customWidth="1"/>
    <col min="9" max="9" width="14.19921875" style="180" customWidth="1"/>
    <col min="10" max="257" width="9.19921875" style="17"/>
  </cols>
  <sheetData>
    <row r="4" spans="1:257" ht="15">
      <c r="A4" s="3" t="str">
        <f>Adatok!B2</f>
        <v>MOGYORÓD NONPROFIT KFT</v>
      </c>
      <c r="B4" s="3"/>
      <c r="C4" s="3"/>
      <c r="D4" s="3"/>
      <c r="E4" s="3"/>
      <c r="F4" s="3"/>
      <c r="G4" s="3"/>
      <c r="H4" s="3"/>
      <c r="I4" s="3"/>
    </row>
    <row r="6" spans="1:257" ht="15">
      <c r="A6" s="3" t="s">
        <v>445</v>
      </c>
      <c r="B6" s="3"/>
      <c r="C6" s="3"/>
      <c r="D6" s="3"/>
      <c r="E6" s="3"/>
      <c r="F6" s="3"/>
      <c r="G6" s="3"/>
      <c r="H6" s="3"/>
      <c r="I6" s="3"/>
    </row>
    <row r="7" spans="1:257">
      <c r="A7" s="181"/>
      <c r="B7" s="181"/>
      <c r="C7" s="181"/>
      <c r="D7" s="181"/>
      <c r="E7" s="181"/>
      <c r="F7" s="181"/>
      <c r="G7" s="181"/>
      <c r="H7" s="182"/>
      <c r="I7" s="182"/>
    </row>
    <row r="8" spans="1:257" ht="15">
      <c r="A8" s="3" t="str">
        <f>CONCATENATE(Adatok!B6,". év")</f>
        <v>2025.. év</v>
      </c>
      <c r="B8" s="3"/>
      <c r="C8" s="3"/>
      <c r="D8" s="3"/>
      <c r="E8" s="3"/>
      <c r="F8" s="3"/>
      <c r="G8" s="3"/>
      <c r="H8" s="3"/>
      <c r="I8" s="3"/>
    </row>
    <row r="11" spans="1:257" ht="30" customHeight="1">
      <c r="A11" s="183" t="s">
        <v>446</v>
      </c>
      <c r="B11" s="184"/>
      <c r="C11" s="185" t="s">
        <v>447</v>
      </c>
      <c r="D11" s="186"/>
      <c r="E11" s="184"/>
      <c r="F11" s="185" t="s">
        <v>448</v>
      </c>
      <c r="G11" s="186"/>
      <c r="H11" s="187" t="s">
        <v>449</v>
      </c>
      <c r="I11" s="188" t="s">
        <v>450</v>
      </c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9"/>
      <c r="DJ11" s="189"/>
      <c r="DK11" s="189"/>
      <c r="DL11" s="189"/>
      <c r="DM11" s="189"/>
      <c r="DN11" s="189"/>
      <c r="DO11" s="189"/>
      <c r="DP11" s="189"/>
      <c r="DQ11" s="189"/>
      <c r="DR11" s="189"/>
      <c r="DS11" s="189"/>
      <c r="DT11" s="189"/>
      <c r="DU11" s="189"/>
      <c r="DV11" s="189"/>
      <c r="DW11" s="189"/>
      <c r="DX11" s="189"/>
      <c r="DY11" s="189"/>
      <c r="DZ11" s="189"/>
      <c r="EA11" s="189"/>
      <c r="EB11" s="189"/>
      <c r="EC11" s="189"/>
      <c r="ED11" s="189"/>
      <c r="EE11" s="189"/>
      <c r="EF11" s="189"/>
      <c r="EG11" s="189"/>
      <c r="EH11" s="189"/>
      <c r="EI11" s="189"/>
      <c r="EJ11" s="189"/>
      <c r="EK11" s="189"/>
      <c r="EL11" s="189"/>
      <c r="EM11" s="189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/>
      <c r="FW11" s="189"/>
      <c r="FX11" s="189"/>
      <c r="FY11" s="189"/>
      <c r="FZ11" s="189"/>
      <c r="GA11" s="189"/>
      <c r="GB11" s="189"/>
      <c r="GC11" s="189"/>
      <c r="GD11" s="189"/>
      <c r="GE11" s="189"/>
      <c r="GF11" s="189"/>
      <c r="GG11" s="189"/>
      <c r="GH11" s="189"/>
      <c r="GI11" s="189"/>
      <c r="GJ11" s="189"/>
      <c r="GK11" s="189"/>
      <c r="GL11" s="189"/>
      <c r="GM11" s="189"/>
      <c r="GN11" s="189"/>
      <c r="GO11" s="189"/>
      <c r="GP11" s="189"/>
      <c r="GQ11" s="189"/>
      <c r="GR11" s="189"/>
      <c r="GS11" s="189"/>
      <c r="GT11" s="189"/>
      <c r="GU11" s="189"/>
      <c r="GV11" s="189"/>
      <c r="GW11" s="189"/>
      <c r="GX11" s="189"/>
      <c r="GY11" s="189"/>
      <c r="GZ11" s="189"/>
      <c r="HA11" s="189"/>
      <c r="HB11" s="189"/>
      <c r="HC11" s="189"/>
      <c r="HD11" s="189"/>
      <c r="HE11" s="189"/>
      <c r="HF11" s="189"/>
      <c r="HG11" s="189"/>
      <c r="HH11" s="189"/>
      <c r="HI11" s="189"/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189"/>
      <c r="HV11" s="189"/>
      <c r="HW11" s="189"/>
      <c r="HX11" s="189"/>
      <c r="HY11" s="189"/>
      <c r="HZ11" s="189"/>
      <c r="IA11" s="189"/>
      <c r="IB11" s="189"/>
      <c r="IC11" s="189"/>
      <c r="ID11" s="189"/>
      <c r="IE11" s="189"/>
      <c r="IF11" s="189"/>
      <c r="IG11" s="189"/>
      <c r="IH11" s="189"/>
      <c r="II11" s="189"/>
      <c r="IJ11" s="189"/>
      <c r="IK11" s="189"/>
      <c r="IL11" s="189"/>
      <c r="IM11" s="189"/>
      <c r="IN11" s="189"/>
      <c r="IO11" s="189"/>
      <c r="IP11" s="189"/>
      <c r="IQ11" s="189"/>
      <c r="IR11" s="189"/>
      <c r="IS11" s="189"/>
      <c r="IT11" s="189"/>
      <c r="IU11" s="189"/>
      <c r="IV11" s="189"/>
      <c r="IW11" s="189"/>
    </row>
    <row r="12" spans="1:257">
      <c r="A12" s="190"/>
      <c r="B12" s="191"/>
      <c r="C12" s="192"/>
      <c r="D12" s="193"/>
      <c r="E12" s="191"/>
      <c r="F12" s="194"/>
      <c r="G12" s="193"/>
      <c r="H12" s="195"/>
      <c r="I12" s="196"/>
    </row>
    <row r="13" spans="1:257" ht="15">
      <c r="A13" s="197" t="s">
        <v>451</v>
      </c>
      <c r="B13" s="198"/>
      <c r="C13" s="199" t="s">
        <v>452</v>
      </c>
      <c r="D13" s="200"/>
      <c r="E13" s="198"/>
      <c r="F13" s="199" t="s">
        <v>108</v>
      </c>
      <c r="G13" s="200"/>
      <c r="H13" s="201">
        <f>IF(Merleg_m!U19=0,"",Merleg_m!U37/Merleg_m!U19)</f>
        <v>0.11712263913602328</v>
      </c>
      <c r="I13" s="202">
        <f>IF(Merleg_m!X19=0,"",Merleg_m!X37/Merleg_m!X19)</f>
        <v>0.17215184389088536</v>
      </c>
    </row>
    <row r="14" spans="1:257" ht="15">
      <c r="A14" s="197" t="s">
        <v>453</v>
      </c>
      <c r="B14" s="203"/>
      <c r="C14" s="204" t="s">
        <v>454</v>
      </c>
      <c r="D14" s="205"/>
      <c r="E14" s="206"/>
      <c r="F14" s="207" t="s">
        <v>455</v>
      </c>
      <c r="G14" s="205"/>
      <c r="H14" s="201" t="s">
        <v>9</v>
      </c>
      <c r="I14" s="202" t="s">
        <v>9</v>
      </c>
    </row>
    <row r="15" spans="1:257">
      <c r="A15" s="197"/>
      <c r="B15" s="203"/>
      <c r="C15" s="204"/>
      <c r="D15" s="205"/>
      <c r="E15" s="206"/>
      <c r="F15" s="204"/>
      <c r="G15" s="205"/>
      <c r="H15" s="201"/>
      <c r="I15" s="202"/>
    </row>
    <row r="16" spans="1:257" ht="30">
      <c r="A16" s="208" t="s">
        <v>456</v>
      </c>
      <c r="B16" s="198"/>
      <c r="C16" s="199" t="s">
        <v>452</v>
      </c>
      <c r="D16" s="200"/>
      <c r="E16" s="198"/>
      <c r="F16" s="199" t="s">
        <v>108</v>
      </c>
      <c r="G16" s="200"/>
      <c r="H16" s="201">
        <f>IF(Merleg_m!U21=0,"",Merleg_m!U37/Merleg_m!U21)</f>
        <v>0.11712263913602328</v>
      </c>
      <c r="I16" s="202">
        <f>IF(Merleg_m!X21=0,"",Merleg_m!X37/Merleg_m!X21)</f>
        <v>0.17215184389088536</v>
      </c>
    </row>
    <row r="17" spans="1:9" ht="15">
      <c r="A17" s="209"/>
      <c r="B17" s="210"/>
      <c r="C17" s="211" t="s">
        <v>457</v>
      </c>
      <c r="D17" s="212"/>
      <c r="E17" s="213"/>
      <c r="F17" s="211" t="s">
        <v>458</v>
      </c>
      <c r="G17" s="212"/>
      <c r="H17" s="201" t="s">
        <v>9</v>
      </c>
      <c r="I17" s="202" t="s">
        <v>9</v>
      </c>
    </row>
    <row r="18" spans="1:9">
      <c r="A18" s="208"/>
      <c r="B18" s="210"/>
      <c r="C18" s="211"/>
      <c r="D18" s="212"/>
      <c r="E18" s="213"/>
      <c r="F18" s="211"/>
      <c r="G18" s="212"/>
      <c r="H18" s="201"/>
      <c r="I18" s="202"/>
    </row>
    <row r="19" spans="1:9" ht="15">
      <c r="A19" s="197" t="s">
        <v>459</v>
      </c>
      <c r="B19" s="203"/>
      <c r="C19" s="199" t="s">
        <v>460</v>
      </c>
      <c r="D19" s="205"/>
      <c r="E19" s="206"/>
      <c r="F19" s="199" t="s">
        <v>455</v>
      </c>
      <c r="G19" s="205"/>
      <c r="H19" s="201">
        <f>IF(Merleg_m!U19+Merleg_m!U23+Merleg_m!U28=0,"",Merleg_m!U19/(Merleg_m!U19+Merleg_m!U23+Merleg_m!U28))</f>
        <v>0.78676141138196165</v>
      </c>
      <c r="I19" s="202">
        <f>IF(Merleg_m!X19+Merleg_m!X23+Merleg_m!X28=0,"",Merleg_m!X19/(Merleg_m!X19+Merleg_m!X23+Merleg_m!X28))</f>
        <v>0.7571559790195771</v>
      </c>
    </row>
    <row r="20" spans="1:9" ht="15">
      <c r="A20" s="197"/>
      <c r="B20" s="203"/>
      <c r="C20" s="204" t="s">
        <v>461</v>
      </c>
      <c r="D20" s="205"/>
      <c r="E20" s="206"/>
      <c r="F20" s="204" t="s">
        <v>462</v>
      </c>
      <c r="G20" s="205"/>
      <c r="H20" s="201" t="s">
        <v>9</v>
      </c>
      <c r="I20" s="202" t="s">
        <v>9</v>
      </c>
    </row>
    <row r="21" spans="1:9">
      <c r="A21" s="197"/>
      <c r="B21" s="203"/>
      <c r="C21" s="204"/>
      <c r="D21" s="205"/>
      <c r="E21" s="206"/>
      <c r="F21" s="204"/>
      <c r="G21" s="205"/>
      <c r="H21" s="201"/>
      <c r="I21" s="202"/>
    </row>
    <row r="22" spans="1:9" ht="15">
      <c r="A22" s="214" t="s">
        <v>463</v>
      </c>
      <c r="B22" s="203"/>
      <c r="C22" s="199" t="s">
        <v>452</v>
      </c>
      <c r="D22" s="205"/>
      <c r="E22" s="206"/>
      <c r="F22" s="199" t="s">
        <v>108</v>
      </c>
      <c r="G22" s="205"/>
      <c r="H22" s="201">
        <f>+Merleg_m!U37/Merleg_m!U52</f>
        <v>9.2147572871437849E-2</v>
      </c>
      <c r="I22" s="202">
        <f>+Merleg_m!X37/Merleg_m!X52</f>
        <v>0.13034579790122872</v>
      </c>
    </row>
    <row r="23" spans="1:9" ht="15">
      <c r="A23" s="215"/>
      <c r="B23" s="216"/>
      <c r="C23" s="204" t="s">
        <v>464</v>
      </c>
      <c r="D23" s="205"/>
      <c r="E23" s="206"/>
      <c r="F23" s="204" t="s">
        <v>465</v>
      </c>
      <c r="G23" s="205"/>
      <c r="H23" s="201" t="s">
        <v>9</v>
      </c>
      <c r="I23" s="202" t="s">
        <v>9</v>
      </c>
    </row>
    <row r="24" spans="1:9">
      <c r="A24" s="214"/>
      <c r="B24" s="216"/>
      <c r="C24" s="204"/>
      <c r="D24" s="205"/>
      <c r="E24" s="206"/>
      <c r="F24" s="204"/>
      <c r="G24" s="205"/>
      <c r="H24" s="201"/>
      <c r="I24" s="202"/>
    </row>
    <row r="25" spans="1:9" ht="15">
      <c r="A25" s="197" t="s">
        <v>466</v>
      </c>
      <c r="B25" s="203"/>
      <c r="C25" s="199" t="s">
        <v>467</v>
      </c>
      <c r="D25" s="205"/>
      <c r="E25" s="206"/>
      <c r="F25" s="199" t="s">
        <v>468</v>
      </c>
      <c r="G25" s="205"/>
      <c r="H25" s="201">
        <f>IF(Merleg_m!U37=0,"",Merleg_m!U47/Merleg_m!U37)</f>
        <v>9.286662761179457</v>
      </c>
      <c r="I25" s="202">
        <f>IF(Merleg_m!X37=0,"",Merleg_m!X47/Merleg_m!X37)</f>
        <v>6.3013660323541334</v>
      </c>
    </row>
    <row r="26" spans="1:9" ht="15">
      <c r="A26" s="197"/>
      <c r="B26" s="203"/>
      <c r="C26" s="211" t="s">
        <v>452</v>
      </c>
      <c r="D26" s="205"/>
      <c r="E26" s="206"/>
      <c r="F26" s="204" t="s">
        <v>108</v>
      </c>
      <c r="G26" s="205"/>
      <c r="H26" s="201" t="s">
        <v>9</v>
      </c>
      <c r="I26" s="202" t="s">
        <v>9</v>
      </c>
    </row>
    <row r="27" spans="1:9">
      <c r="A27" s="197"/>
      <c r="B27" s="203"/>
      <c r="C27" s="204"/>
      <c r="D27" s="205"/>
      <c r="E27" s="206"/>
      <c r="F27" s="204"/>
      <c r="G27" s="205"/>
      <c r="H27" s="201"/>
      <c r="I27" s="202"/>
    </row>
    <row r="28" spans="1:9" ht="13.5" customHeight="1">
      <c r="A28" s="197" t="s">
        <v>469</v>
      </c>
      <c r="B28" s="203"/>
      <c r="C28" s="199" t="s">
        <v>470</v>
      </c>
      <c r="D28" s="205"/>
      <c r="E28" s="206"/>
      <c r="F28" s="199" t="s">
        <v>471</v>
      </c>
      <c r="G28" s="205"/>
      <c r="H28" s="201">
        <f>IF(Merleg_m!U37=0,"",Merleg_m!U50/Merleg_m!U37)</f>
        <v>6.1820542862722121</v>
      </c>
      <c r="I28" s="202">
        <f>IF(Merleg_m!X37=0,"",Merleg_m!X50/Merleg_m!X37)</f>
        <v>4.0784245186728372</v>
      </c>
    </row>
    <row r="29" spans="1:9" ht="15">
      <c r="A29" s="215"/>
      <c r="B29" s="203"/>
      <c r="C29" s="211" t="s">
        <v>452</v>
      </c>
      <c r="D29" s="212"/>
      <c r="E29" s="213"/>
      <c r="F29" s="211" t="s">
        <v>108</v>
      </c>
      <c r="G29" s="212"/>
      <c r="H29" s="201" t="s">
        <v>9</v>
      </c>
      <c r="I29" s="202" t="s">
        <v>9</v>
      </c>
    </row>
    <row r="30" spans="1:9">
      <c r="A30" s="217"/>
      <c r="B30" s="218"/>
      <c r="C30" s="219"/>
      <c r="D30" s="220"/>
      <c r="E30" s="219"/>
      <c r="F30" s="219"/>
      <c r="G30" s="219"/>
      <c r="H30" s="221"/>
      <c r="I30" s="222"/>
    </row>
    <row r="34" spans="1:9">
      <c r="I34" s="30"/>
    </row>
    <row r="36" spans="1:9" ht="15">
      <c r="A36" s="3" t="str">
        <f>Adatok!B2</f>
        <v>MOGYORÓD NONPROFIT KFT</v>
      </c>
      <c r="B36" s="3"/>
      <c r="C36" s="3"/>
      <c r="D36" s="3"/>
      <c r="E36" s="3"/>
      <c r="F36" s="3"/>
      <c r="G36" s="3"/>
      <c r="H36" s="3"/>
      <c r="I36" s="3"/>
    </row>
    <row r="38" spans="1:9" ht="15">
      <c r="A38" s="3" t="s">
        <v>472</v>
      </c>
      <c r="B38" s="3"/>
      <c r="C38" s="3"/>
      <c r="D38" s="3"/>
      <c r="E38" s="3"/>
      <c r="F38" s="3"/>
      <c r="G38" s="3"/>
      <c r="H38" s="3"/>
      <c r="I38" s="3"/>
    </row>
    <row r="40" spans="1:9" ht="15">
      <c r="A40" s="3" t="str">
        <f>CONCATENATE(Adatok!B6,". év")</f>
        <v>2025.. év</v>
      </c>
      <c r="B40" s="3"/>
      <c r="C40" s="3"/>
      <c r="D40" s="3"/>
      <c r="E40" s="3"/>
      <c r="F40" s="3"/>
      <c r="G40" s="3"/>
      <c r="H40" s="3"/>
      <c r="I40" s="3"/>
    </row>
    <row r="42" spans="1:9" ht="45">
      <c r="A42" s="183" t="s">
        <v>473</v>
      </c>
      <c r="B42" s="184"/>
      <c r="C42" s="185" t="s">
        <v>474</v>
      </c>
      <c r="D42" s="186"/>
      <c r="E42" s="184"/>
      <c r="F42" s="185" t="s">
        <v>475</v>
      </c>
      <c r="G42" s="186"/>
      <c r="H42" s="187" t="s">
        <v>476</v>
      </c>
      <c r="I42" s="188" t="s">
        <v>477</v>
      </c>
    </row>
    <row r="43" spans="1:9">
      <c r="A43" s="190"/>
      <c r="B43" s="191"/>
      <c r="C43" s="192"/>
      <c r="D43" s="193"/>
      <c r="E43" s="191"/>
      <c r="F43" s="194"/>
      <c r="G43" s="193"/>
      <c r="H43" s="195"/>
      <c r="I43" s="196"/>
    </row>
    <row r="44" spans="1:9" ht="15">
      <c r="A44" s="208" t="s">
        <v>478</v>
      </c>
      <c r="B44" s="198"/>
      <c r="C44" s="199" t="s">
        <v>479</v>
      </c>
      <c r="D44" s="200"/>
      <c r="E44" s="198"/>
      <c r="F44" s="199" t="s">
        <v>480</v>
      </c>
      <c r="G44" s="200"/>
      <c r="H44" s="201">
        <f>IF(Merleg_m!U47=0,"",Merleg_m!U23/Merleg_m!U47)</f>
        <v>0.18844123893433143</v>
      </c>
      <c r="I44" s="202">
        <f>IF(Merleg_m!X47=0,"",Merleg_m!X23/Merleg_m!X47)</f>
        <v>7.6016242123014111E-2</v>
      </c>
    </row>
    <row r="45" spans="1:9" ht="15">
      <c r="A45" s="223"/>
      <c r="B45" s="203"/>
      <c r="C45" s="204" t="s">
        <v>467</v>
      </c>
      <c r="D45" s="205"/>
      <c r="E45" s="206"/>
      <c r="F45" s="207" t="s">
        <v>468</v>
      </c>
      <c r="G45" s="205"/>
      <c r="H45" s="201"/>
      <c r="I45" s="202"/>
    </row>
    <row r="46" spans="1:9">
      <c r="A46" s="197"/>
      <c r="B46" s="203"/>
      <c r="C46" s="204"/>
      <c r="D46" s="205"/>
      <c r="E46" s="206"/>
      <c r="F46" s="204"/>
      <c r="G46" s="205"/>
      <c r="H46" s="201"/>
      <c r="I46" s="202"/>
    </row>
    <row r="47" spans="1:9" ht="15">
      <c r="A47" s="208" t="s">
        <v>481</v>
      </c>
      <c r="B47" s="198"/>
      <c r="C47" s="199" t="s">
        <v>479</v>
      </c>
      <c r="D47" s="200"/>
      <c r="E47" s="198"/>
      <c r="F47" s="199" t="s">
        <v>480</v>
      </c>
      <c r="G47" s="200"/>
      <c r="H47" s="201">
        <f>IF(Merleg_m!U50=0,"",Merleg_m!U23/Merleg_m!U50)</f>
        <v>0.28307584424937537</v>
      </c>
      <c r="I47" s="202">
        <f>IF(Merleg_m!X50=0,"",Merleg_m!X23/Merleg_m!X50)</f>
        <v>0.11744882462040571</v>
      </c>
    </row>
    <row r="48" spans="1:9" ht="15">
      <c r="A48" s="209"/>
      <c r="B48" s="210"/>
      <c r="C48" s="211" t="s">
        <v>470</v>
      </c>
      <c r="D48" s="212"/>
      <c r="E48" s="213"/>
      <c r="F48" s="211" t="s">
        <v>471</v>
      </c>
      <c r="G48" s="212"/>
      <c r="H48" s="201"/>
      <c r="I48" s="202"/>
    </row>
    <row r="49" spans="1:9">
      <c r="A49" s="197"/>
      <c r="B49" s="203"/>
      <c r="C49" s="204"/>
      <c r="D49" s="205"/>
      <c r="E49" s="206"/>
      <c r="F49" s="204"/>
      <c r="G49" s="205"/>
      <c r="H49" s="201"/>
      <c r="I49" s="202"/>
    </row>
    <row r="50" spans="1:9" ht="15">
      <c r="A50" s="208" t="s">
        <v>482</v>
      </c>
      <c r="B50" s="198"/>
      <c r="C50" s="199" t="s">
        <v>483</v>
      </c>
      <c r="D50" s="200"/>
      <c r="E50" s="198"/>
      <c r="F50" s="199" t="s">
        <v>484</v>
      </c>
      <c r="G50" s="200"/>
      <c r="H50" s="201">
        <f>IF(Merleg_m!U50=0,"",(Merleg_m!U23-Merleg_m!U25)/Merleg_m!U50)</f>
        <v>0.25579705795952407</v>
      </c>
      <c r="I50" s="202">
        <f>IF(Merleg_m!X50=0,"",(Merleg_m!X23-Merleg_m!X25)/Merleg_m!X50)</f>
        <v>0.10818908921365956</v>
      </c>
    </row>
    <row r="51" spans="1:9" ht="15">
      <c r="A51" s="209"/>
      <c r="B51" s="210"/>
      <c r="C51" s="211" t="s">
        <v>470</v>
      </c>
      <c r="D51" s="212"/>
      <c r="E51" s="213"/>
      <c r="F51" s="211" t="s">
        <v>485</v>
      </c>
      <c r="G51" s="212"/>
      <c r="H51" s="201"/>
      <c r="I51" s="202"/>
    </row>
    <row r="52" spans="1:9">
      <c r="A52" s="197"/>
      <c r="B52" s="203"/>
      <c r="C52" s="204"/>
      <c r="D52" s="205"/>
      <c r="E52" s="206"/>
      <c r="F52" s="204"/>
      <c r="G52" s="205"/>
      <c r="H52" s="201"/>
      <c r="I52" s="202"/>
    </row>
    <row r="53" spans="1:9" ht="30">
      <c r="A53" s="208" t="s">
        <v>486</v>
      </c>
      <c r="B53" s="198"/>
      <c r="C53" s="199" t="s">
        <v>487</v>
      </c>
      <c r="D53" s="200"/>
      <c r="E53" s="198"/>
      <c r="F53" s="224" t="s">
        <v>488</v>
      </c>
      <c r="G53" s="200"/>
      <c r="H53" s="201">
        <f>IF(Merleg_m!U50=0,"",(Merleg_m!U27+Merleg_m!U26)/Merleg_m!U50)</f>
        <v>0.24959963106041702</v>
      </c>
      <c r="I53" s="202">
        <f>IF(Merleg_m!X50=0,"",(Merleg_m!X27+Merleg_m!X26)/Merleg_m!X50)</f>
        <v>0.1005406369024968</v>
      </c>
    </row>
    <row r="54" spans="1:9" ht="15">
      <c r="A54" s="209"/>
      <c r="B54" s="210"/>
      <c r="C54" s="211" t="s">
        <v>470</v>
      </c>
      <c r="D54" s="212"/>
      <c r="E54" s="213"/>
      <c r="F54" s="211" t="s">
        <v>485</v>
      </c>
      <c r="G54" s="212"/>
      <c r="H54" s="201"/>
      <c r="I54" s="202"/>
    </row>
    <row r="55" spans="1:9">
      <c r="A55" s="197"/>
      <c r="B55" s="203"/>
      <c r="C55" s="204"/>
      <c r="D55" s="205"/>
      <c r="E55" s="206"/>
      <c r="F55" s="204"/>
      <c r="G55" s="205"/>
      <c r="H55" s="201"/>
      <c r="I55" s="202"/>
    </row>
    <row r="56" spans="1:9" ht="30">
      <c r="A56" s="190" t="s">
        <v>489</v>
      </c>
      <c r="B56" s="203"/>
      <c r="C56" s="224" t="s">
        <v>490</v>
      </c>
      <c r="D56" s="205"/>
      <c r="E56" s="206"/>
      <c r="F56" s="199" t="s">
        <v>491</v>
      </c>
      <c r="G56" s="205"/>
      <c r="H56" s="225" t="s">
        <v>9</v>
      </c>
      <c r="I56" s="226" t="s">
        <v>9</v>
      </c>
    </row>
    <row r="57" spans="1:9" ht="15">
      <c r="A57" s="197" t="s">
        <v>492</v>
      </c>
      <c r="B57" s="216"/>
      <c r="C57" s="204" t="s">
        <v>493</v>
      </c>
      <c r="D57" s="205"/>
      <c r="E57" s="206"/>
      <c r="F57" s="204" t="s">
        <v>494</v>
      </c>
      <c r="G57" s="205"/>
      <c r="H57" s="225"/>
      <c r="I57" s="226"/>
    </row>
    <row r="58" spans="1:9">
      <c r="A58" s="197"/>
      <c r="B58" s="203"/>
      <c r="C58" s="204"/>
      <c r="D58" s="205"/>
      <c r="E58" s="206"/>
      <c r="F58" s="204"/>
      <c r="G58" s="205"/>
      <c r="H58" s="225"/>
      <c r="I58" s="226"/>
    </row>
    <row r="59" spans="1:9" ht="30">
      <c r="A59" s="190" t="s">
        <v>495</v>
      </c>
      <c r="B59" s="203"/>
      <c r="C59" s="224" t="s">
        <v>496</v>
      </c>
      <c r="D59" s="205"/>
      <c r="E59" s="206"/>
      <c r="F59" s="199" t="s">
        <v>497</v>
      </c>
      <c r="G59" s="205"/>
      <c r="H59" s="225" t="s">
        <v>9</v>
      </c>
      <c r="I59" s="226" t="s">
        <v>9</v>
      </c>
    </row>
    <row r="60" spans="1:9" ht="15">
      <c r="A60" s="197" t="s">
        <v>498</v>
      </c>
      <c r="B60" s="216"/>
      <c r="C60" s="204" t="s">
        <v>499</v>
      </c>
      <c r="D60" s="205"/>
      <c r="E60" s="206"/>
      <c r="F60" s="204" t="s">
        <v>500</v>
      </c>
      <c r="G60" s="205"/>
      <c r="H60" s="225"/>
      <c r="I60" s="226"/>
    </row>
    <row r="61" spans="1:9">
      <c r="A61" s="197"/>
      <c r="B61" s="203"/>
      <c r="C61" s="204"/>
      <c r="D61" s="205"/>
      <c r="E61" s="206"/>
      <c r="F61" s="204"/>
      <c r="G61" s="205"/>
      <c r="H61" s="201"/>
      <c r="I61" s="202"/>
    </row>
    <row r="62" spans="1:9" ht="15">
      <c r="A62" s="208" t="s">
        <v>501</v>
      </c>
      <c r="B62" s="203"/>
      <c r="C62" s="199" t="s">
        <v>502</v>
      </c>
      <c r="D62" s="205"/>
      <c r="E62" s="206"/>
      <c r="F62" s="199" t="s">
        <v>503</v>
      </c>
      <c r="G62" s="205"/>
      <c r="H62" s="201" t="s">
        <v>9</v>
      </c>
      <c r="I62" s="202" t="s">
        <v>9</v>
      </c>
    </row>
    <row r="63" spans="1:9" ht="15">
      <c r="A63" s="197"/>
      <c r="B63" s="203"/>
      <c r="C63" s="211" t="s">
        <v>504</v>
      </c>
      <c r="D63" s="205"/>
      <c r="E63" s="206"/>
      <c r="F63" s="204" t="s">
        <v>505</v>
      </c>
      <c r="G63" s="205"/>
      <c r="H63" s="201"/>
      <c r="I63" s="202"/>
    </row>
    <row r="64" spans="1:9">
      <c r="A64" s="197"/>
      <c r="B64" s="203"/>
      <c r="C64" s="204"/>
      <c r="D64" s="205"/>
      <c r="E64" s="206"/>
      <c r="F64" s="204"/>
      <c r="G64" s="205"/>
      <c r="H64" s="201"/>
      <c r="I64" s="202"/>
    </row>
    <row r="65" spans="1:9" ht="12.75" customHeight="1">
      <c r="A65" s="208" t="s">
        <v>506</v>
      </c>
      <c r="B65" s="203"/>
      <c r="C65" s="199" t="s">
        <v>507</v>
      </c>
      <c r="D65" s="205"/>
      <c r="E65" s="206"/>
      <c r="F65" s="199" t="s">
        <v>508</v>
      </c>
      <c r="G65" s="205"/>
      <c r="H65" s="225">
        <f>IF((Merleg_m!U24+Adatok!M15)/2=0,"",Merleg_m!U83/((Merleg_m!U24+Adatok!M15)/2))</f>
        <v>204.07543323139654</v>
      </c>
      <c r="I65" s="226">
        <f>IF((Merleg_m!X24+Merleg_m!U24)/2=0,"",Merleg_m!X83/((Merleg_m!X24+Merleg_m!U24)/2))</f>
        <v>50.923920820414978</v>
      </c>
    </row>
    <row r="66" spans="1:9" ht="15">
      <c r="A66" s="197"/>
      <c r="B66" s="203"/>
      <c r="C66" s="211" t="s">
        <v>509</v>
      </c>
      <c r="D66" s="205"/>
      <c r="E66" s="206"/>
      <c r="F66" s="204">
        <v>2</v>
      </c>
      <c r="G66" s="205"/>
      <c r="H66" s="225"/>
      <c r="I66" s="226"/>
    </row>
    <row r="67" spans="1:9">
      <c r="A67" s="217"/>
      <c r="B67" s="218"/>
      <c r="C67" s="219"/>
      <c r="D67" s="220"/>
      <c r="E67" s="227"/>
      <c r="F67" s="219"/>
      <c r="G67" s="220"/>
      <c r="H67" s="221"/>
      <c r="I67" s="222"/>
    </row>
    <row r="71" spans="1:9">
      <c r="I71" s="30"/>
    </row>
    <row r="72" spans="1:9">
      <c r="I72" s="30"/>
    </row>
    <row r="73" spans="1:9">
      <c r="G73" s="36"/>
    </row>
    <row r="74" spans="1:9" ht="15">
      <c r="A74" s="3" t="str">
        <f>Adatok!B2</f>
        <v>MOGYORÓD NONPROFIT KFT</v>
      </c>
      <c r="B74" s="3"/>
      <c r="C74" s="3"/>
      <c r="D74" s="3"/>
      <c r="E74" s="3"/>
      <c r="F74" s="3"/>
      <c r="G74" s="3"/>
      <c r="H74" s="3"/>
      <c r="I74" s="3"/>
    </row>
    <row r="76" spans="1:9" ht="15">
      <c r="A76" s="3" t="s">
        <v>510</v>
      </c>
      <c r="B76" s="3"/>
      <c r="C76" s="3"/>
      <c r="D76" s="3"/>
      <c r="E76" s="3"/>
      <c r="F76" s="3"/>
      <c r="G76" s="3"/>
      <c r="H76" s="3"/>
      <c r="I76" s="3"/>
    </row>
    <row r="77" spans="1:9" ht="15">
      <c r="A77" s="33"/>
      <c r="B77" s="33"/>
      <c r="C77" s="36"/>
      <c r="D77" s="36"/>
      <c r="E77" s="36"/>
      <c r="G77" s="36"/>
    </row>
    <row r="78" spans="1:9" ht="15">
      <c r="A78" s="3" t="str">
        <f>CONCATENATE(Adatok!B6,". év")</f>
        <v>2025.. év</v>
      </c>
      <c r="B78" s="3"/>
      <c r="C78" s="3"/>
      <c r="D78" s="3"/>
      <c r="E78" s="3"/>
      <c r="F78" s="3"/>
      <c r="G78" s="3"/>
      <c r="H78" s="3"/>
      <c r="I78" s="3"/>
    </row>
    <row r="80" spans="1:9">
      <c r="I80" s="30" t="s">
        <v>511</v>
      </c>
    </row>
    <row r="81" spans="1:9" ht="30">
      <c r="A81" s="228" t="s">
        <v>512</v>
      </c>
      <c r="B81" s="229"/>
      <c r="C81" s="229"/>
      <c r="D81" s="229"/>
      <c r="E81" s="229"/>
      <c r="F81" s="185"/>
      <c r="G81" s="230"/>
      <c r="H81" s="231" t="s">
        <v>476</v>
      </c>
      <c r="I81" s="232" t="s">
        <v>477</v>
      </c>
    </row>
    <row r="82" spans="1:9">
      <c r="A82" s="233"/>
      <c r="B82" s="192"/>
      <c r="C82" s="192"/>
      <c r="D82" s="192"/>
      <c r="E82" s="192"/>
      <c r="F82" s="194"/>
      <c r="G82" s="192"/>
      <c r="H82" s="234"/>
      <c r="I82" s="235"/>
    </row>
    <row r="83" spans="1:9">
      <c r="A83" s="236" t="s">
        <v>513</v>
      </c>
      <c r="D83" s="119"/>
      <c r="E83" s="119"/>
      <c r="F83" s="204"/>
      <c r="H83" s="237">
        <f>Merleg_m!U92</f>
        <v>25802</v>
      </c>
      <c r="I83" s="238">
        <f>+Merleg_m!X92</f>
        <v>20315</v>
      </c>
    </row>
    <row r="84" spans="1:9">
      <c r="A84" s="190"/>
      <c r="F84" s="207"/>
      <c r="G84" s="204"/>
      <c r="H84" s="237"/>
      <c r="I84" s="238"/>
    </row>
    <row r="85" spans="1:9" ht="12.75" customHeight="1">
      <c r="A85" s="190" t="s">
        <v>514</v>
      </c>
      <c r="D85" s="119"/>
      <c r="E85" s="119"/>
      <c r="F85" s="204"/>
      <c r="G85" s="204"/>
      <c r="H85" s="237">
        <f>Merleg_m!U95</f>
        <v>0</v>
      </c>
      <c r="I85" s="238">
        <f>+Merleg_m!X95</f>
        <v>0</v>
      </c>
    </row>
    <row r="86" spans="1:9">
      <c r="A86" s="190"/>
      <c r="F86" s="204"/>
      <c r="G86" s="204"/>
      <c r="H86" s="237"/>
      <c r="I86" s="238"/>
    </row>
    <row r="87" spans="1:9">
      <c r="A87" s="239" t="s">
        <v>515</v>
      </c>
      <c r="B87" s="240"/>
      <c r="C87" s="240"/>
      <c r="D87" s="241"/>
      <c r="E87" s="241"/>
      <c r="F87" s="242"/>
      <c r="G87" s="243"/>
      <c r="H87" s="244">
        <f>Merleg_m!U96</f>
        <v>25802</v>
      </c>
      <c r="I87" s="245">
        <f>+Merleg_m!X96</f>
        <v>20315</v>
      </c>
    </row>
    <row r="88" spans="1:9">
      <c r="A88" s="190"/>
      <c r="F88" s="211"/>
      <c r="G88" s="211"/>
      <c r="H88" s="237"/>
      <c r="I88" s="238"/>
    </row>
    <row r="89" spans="1:9">
      <c r="A89" s="190" t="s">
        <v>516</v>
      </c>
      <c r="D89" s="119"/>
      <c r="E89" s="119"/>
      <c r="F89" s="204"/>
      <c r="G89" s="204"/>
      <c r="H89" s="237">
        <f>Merleg_m!U98</f>
        <v>25794</v>
      </c>
      <c r="I89" s="238">
        <f>+Merleg_m!X98</f>
        <v>20312</v>
      </c>
    </row>
    <row r="90" spans="1:9">
      <c r="A90" s="190"/>
      <c r="F90" s="211"/>
      <c r="H90" s="237"/>
      <c r="I90" s="238"/>
    </row>
    <row r="91" spans="1:9">
      <c r="A91" s="192"/>
      <c r="B91" s="192"/>
      <c r="C91" s="192"/>
      <c r="D91" s="192"/>
      <c r="E91" s="192"/>
      <c r="F91" s="246"/>
      <c r="G91" s="246"/>
      <c r="H91" s="247"/>
      <c r="I91" s="247"/>
    </row>
    <row r="92" spans="1:9">
      <c r="G92" s="36"/>
      <c r="H92" s="248"/>
      <c r="I92" s="248"/>
    </row>
    <row r="93" spans="1:9">
      <c r="A93" s="161"/>
      <c r="G93" s="36"/>
      <c r="H93" s="248"/>
      <c r="I93" s="248"/>
    </row>
    <row r="94" spans="1:9">
      <c r="G94" s="36"/>
      <c r="H94" s="248"/>
      <c r="I94" s="248"/>
    </row>
    <row r="95" spans="1:9">
      <c r="F95" s="204"/>
      <c r="G95" s="204"/>
      <c r="H95" s="248"/>
      <c r="I95" s="248"/>
    </row>
    <row r="96" spans="1:9" ht="45">
      <c r="A96" s="249" t="s">
        <v>473</v>
      </c>
      <c r="B96" s="250"/>
      <c r="C96" s="185" t="s">
        <v>474</v>
      </c>
      <c r="D96" s="251"/>
      <c r="E96" s="252"/>
      <c r="F96" s="185" t="s">
        <v>475</v>
      </c>
      <c r="G96" s="253"/>
      <c r="H96" s="254" t="s">
        <v>476</v>
      </c>
      <c r="I96" s="230" t="s">
        <v>477</v>
      </c>
    </row>
    <row r="97" spans="1:9">
      <c r="A97" s="255"/>
      <c r="B97" s="198"/>
      <c r="C97" s="211"/>
      <c r="D97" s="200"/>
      <c r="F97" s="211"/>
      <c r="G97" s="204"/>
      <c r="H97" s="256"/>
      <c r="I97" s="257"/>
    </row>
    <row r="98" spans="1:9" ht="30">
      <c r="A98" s="208" t="s">
        <v>517</v>
      </c>
      <c r="B98" s="198"/>
      <c r="C98" s="224" t="s">
        <v>518</v>
      </c>
      <c r="D98" s="258"/>
      <c r="E98" s="259"/>
      <c r="F98" s="224" t="s">
        <v>519</v>
      </c>
      <c r="G98" s="204"/>
      <c r="H98" s="260">
        <f>IF(Merleg_m!U83=0,"",Merleg_m!U92/Merleg_m!U83)</f>
        <v>0.12888240641764653</v>
      </c>
      <c r="I98" s="261">
        <f>+Merleg_m!X92/Merleg_m!X83</f>
        <v>0.19028305951555796</v>
      </c>
    </row>
    <row r="99" spans="1:9" ht="15">
      <c r="A99" s="208"/>
      <c r="B99" s="198"/>
      <c r="C99" s="211" t="s">
        <v>507</v>
      </c>
      <c r="D99" s="258"/>
      <c r="E99" s="259"/>
      <c r="F99" s="211" t="s">
        <v>494</v>
      </c>
      <c r="G99" s="204"/>
      <c r="H99" s="260"/>
      <c r="I99" s="261"/>
    </row>
    <row r="100" spans="1:9">
      <c r="A100" s="197"/>
      <c r="B100" s="198"/>
      <c r="C100" s="36"/>
      <c r="D100" s="258"/>
      <c r="E100" s="259"/>
      <c r="F100" s="204"/>
      <c r="G100" s="204"/>
      <c r="H100" s="201"/>
      <c r="I100" s="202"/>
    </row>
    <row r="101" spans="1:9" ht="15">
      <c r="A101" s="208" t="s">
        <v>520</v>
      </c>
      <c r="B101" s="198"/>
      <c r="C101" s="224" t="s">
        <v>518</v>
      </c>
      <c r="D101" s="258"/>
      <c r="E101" s="259"/>
      <c r="F101" s="224" t="s">
        <v>519</v>
      </c>
      <c r="G101" s="204"/>
      <c r="H101" s="260">
        <f>IF(Merleg_m!U37=0,"",Merleg_m!U92/Merleg_m!U37)</f>
        <v>0.50384690490138639</v>
      </c>
      <c r="I101" s="261">
        <f>+Merleg_m!X92/Merleg_m!X37</f>
        <v>0.28404244907090226</v>
      </c>
    </row>
    <row r="102" spans="1:9" ht="15">
      <c r="A102" s="208"/>
      <c r="B102" s="198"/>
      <c r="C102" s="211" t="s">
        <v>452</v>
      </c>
      <c r="D102" s="258"/>
      <c r="E102" s="259"/>
      <c r="F102" s="211" t="s">
        <v>108</v>
      </c>
      <c r="G102" s="204"/>
      <c r="H102" s="260"/>
      <c r="I102" s="261"/>
    </row>
    <row r="103" spans="1:9">
      <c r="A103" s="197"/>
      <c r="B103" s="198"/>
      <c r="D103" s="258"/>
      <c r="E103" s="259"/>
      <c r="F103" s="204"/>
      <c r="G103" s="204"/>
      <c r="H103" s="201"/>
      <c r="I103" s="202"/>
    </row>
    <row r="104" spans="1:9" ht="15">
      <c r="A104" s="208" t="s">
        <v>521</v>
      </c>
      <c r="B104" s="198"/>
      <c r="C104" s="224" t="s">
        <v>518</v>
      </c>
      <c r="D104" s="258"/>
      <c r="E104" s="259"/>
      <c r="F104" s="224" t="s">
        <v>519</v>
      </c>
      <c r="H104" s="260">
        <f>IF(Merleg_m!U29=0,"",Merleg_m!U92/Merleg_m!U29)</f>
        <v>4.6428269385448924E-2</v>
      </c>
      <c r="I104" s="261">
        <f>+Merleg_m!X92/Merleg_m!X29</f>
        <v>3.7023739661965878E-2</v>
      </c>
    </row>
    <row r="105" spans="1:9">
      <c r="A105" s="208"/>
      <c r="B105" s="198"/>
      <c r="C105" s="36" t="s">
        <v>461</v>
      </c>
      <c r="D105" s="200"/>
      <c r="F105" s="36" t="s">
        <v>462</v>
      </c>
      <c r="H105" s="260"/>
      <c r="I105" s="261"/>
    </row>
    <row r="106" spans="1:9">
      <c r="A106" s="262"/>
      <c r="B106" s="263"/>
      <c r="C106" s="264"/>
      <c r="D106" s="265"/>
      <c r="E106" s="264"/>
      <c r="F106" s="266"/>
      <c r="G106" s="264"/>
      <c r="H106" s="267"/>
      <c r="I106" s="268"/>
    </row>
    <row r="110" spans="1:9">
      <c r="I110" s="17"/>
    </row>
    <row r="111" spans="1:9">
      <c r="G111" s="36"/>
    </row>
    <row r="112" spans="1:9" ht="15">
      <c r="A112" s="3" t="str">
        <f>Adatok!B2</f>
        <v>MOGYORÓD NONPROFIT KFT</v>
      </c>
      <c r="B112" s="3"/>
      <c r="C112" s="3"/>
      <c r="D112" s="3"/>
      <c r="E112" s="3"/>
      <c r="F112" s="3"/>
      <c r="G112" s="3"/>
      <c r="H112" s="3"/>
      <c r="I112" s="3"/>
    </row>
    <row r="114" spans="1:257" ht="15">
      <c r="A114" s="3" t="s">
        <v>522</v>
      </c>
      <c r="B114" s="3"/>
      <c r="C114" s="3"/>
      <c r="D114" s="3"/>
      <c r="E114" s="3"/>
      <c r="F114" s="3"/>
      <c r="G114" s="3"/>
      <c r="H114" s="3"/>
      <c r="I114" s="3"/>
    </row>
    <row r="115" spans="1:257" ht="15">
      <c r="A115" s="33"/>
      <c r="B115" s="33"/>
      <c r="C115" s="36"/>
      <c r="D115" s="36"/>
      <c r="E115" s="36"/>
      <c r="G115" s="36"/>
    </row>
    <row r="116" spans="1:257" ht="15">
      <c r="A116" s="3" t="str">
        <f>CONCATENATE(Adatok!B6,". év")</f>
        <v>2025.. év</v>
      </c>
      <c r="B116" s="3"/>
      <c r="C116" s="3"/>
      <c r="D116" s="3"/>
      <c r="E116" s="3"/>
      <c r="F116" s="3"/>
      <c r="G116" s="3"/>
      <c r="H116" s="3"/>
      <c r="I116" s="3"/>
    </row>
    <row r="119" spans="1:257" ht="15">
      <c r="A119" s="269" t="s">
        <v>523</v>
      </c>
      <c r="B119" s="270"/>
      <c r="C119" s="2" t="s">
        <v>16</v>
      </c>
      <c r="D119" s="2"/>
      <c r="E119" s="2"/>
      <c r="F119" s="2"/>
      <c r="G119" s="2" t="s">
        <v>19</v>
      </c>
      <c r="H119" s="2"/>
      <c r="I119" s="2"/>
    </row>
    <row r="120" spans="1:257">
      <c r="A120" s="271"/>
      <c r="B120" s="272"/>
      <c r="C120" s="273" t="s">
        <v>524</v>
      </c>
      <c r="D120" s="1" t="s">
        <v>525</v>
      </c>
      <c r="E120" s="1"/>
      <c r="F120" s="1"/>
      <c r="G120" s="304" t="s">
        <v>524</v>
      </c>
      <c r="H120" s="304"/>
      <c r="I120" s="274" t="s">
        <v>525</v>
      </c>
    </row>
    <row r="121" spans="1:257" ht="18" customHeight="1">
      <c r="A121" s="275" t="s">
        <v>507</v>
      </c>
      <c r="B121" s="276"/>
      <c r="C121" s="277">
        <f>Merleg_m!U83</f>
        <v>200198</v>
      </c>
      <c r="D121" s="305" t="s">
        <v>7</v>
      </c>
      <c r="E121" s="305"/>
      <c r="F121" s="305"/>
      <c r="G121" s="306">
        <f>Merleg_m!X83</f>
        <v>106762</v>
      </c>
      <c r="H121" s="306"/>
      <c r="I121" s="278" t="s">
        <v>7</v>
      </c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7"/>
      <c r="AZ121" s="177"/>
      <c r="BA121" s="177"/>
      <c r="BB121" s="177"/>
      <c r="BC121" s="177"/>
      <c r="BD121" s="177"/>
      <c r="BE121" s="177"/>
      <c r="BF121" s="177"/>
      <c r="BG121" s="177"/>
      <c r="BH121" s="177"/>
      <c r="BI121" s="177"/>
      <c r="BJ121" s="177"/>
      <c r="BK121" s="177"/>
      <c r="BL121" s="177"/>
      <c r="BM121" s="177"/>
      <c r="BN121" s="177"/>
      <c r="BO121" s="177"/>
      <c r="BP121" s="177"/>
      <c r="BQ121" s="177"/>
      <c r="BR121" s="177"/>
      <c r="BS121" s="177"/>
      <c r="BT121" s="177"/>
      <c r="BU121" s="177"/>
      <c r="BV121" s="177"/>
      <c r="BW121" s="177"/>
      <c r="BX121" s="177"/>
      <c r="BY121" s="177"/>
      <c r="BZ121" s="177"/>
      <c r="CA121" s="177"/>
      <c r="CB121" s="177"/>
      <c r="CC121" s="177"/>
      <c r="CD121" s="177"/>
      <c r="CE121" s="177"/>
      <c r="CF121" s="177"/>
      <c r="CG121" s="177"/>
      <c r="CH121" s="177"/>
      <c r="CI121" s="177"/>
      <c r="CJ121" s="177"/>
      <c r="CK121" s="177"/>
      <c r="CL121" s="177"/>
      <c r="CM121" s="177"/>
      <c r="CN121" s="177"/>
      <c r="CO121" s="177"/>
      <c r="CP121" s="177"/>
      <c r="CQ121" s="177"/>
      <c r="CR121" s="177"/>
      <c r="CS121" s="177"/>
      <c r="CT121" s="177"/>
      <c r="CU121" s="177"/>
      <c r="CV121" s="177"/>
      <c r="CW121" s="177"/>
      <c r="CX121" s="177"/>
      <c r="CY121" s="177"/>
      <c r="CZ121" s="177"/>
      <c r="DA121" s="177"/>
      <c r="DB121" s="177"/>
      <c r="DC121" s="177"/>
      <c r="DD121" s="177"/>
      <c r="DE121" s="177"/>
      <c r="DF121" s="177"/>
      <c r="DG121" s="177"/>
      <c r="DH121" s="177"/>
      <c r="DI121" s="177"/>
      <c r="DJ121" s="177"/>
      <c r="DK121" s="177"/>
      <c r="DL121" s="177"/>
      <c r="DM121" s="177"/>
      <c r="DN121" s="177"/>
      <c r="DO121" s="177"/>
      <c r="DP121" s="177"/>
      <c r="DQ121" s="177"/>
      <c r="DR121" s="177"/>
      <c r="DS121" s="177"/>
      <c r="DT121" s="177"/>
      <c r="DU121" s="177"/>
      <c r="DV121" s="177"/>
      <c r="DW121" s="177"/>
      <c r="DX121" s="177"/>
      <c r="DY121" s="177"/>
      <c r="DZ121" s="177"/>
      <c r="EA121" s="177"/>
      <c r="EB121" s="177"/>
      <c r="EC121" s="177"/>
      <c r="ED121" s="177"/>
      <c r="EE121" s="177"/>
      <c r="EF121" s="177"/>
      <c r="EG121" s="177"/>
      <c r="EH121" s="177"/>
      <c r="EI121" s="177"/>
      <c r="EJ121" s="177"/>
      <c r="EK121" s="177"/>
      <c r="EL121" s="177"/>
      <c r="EM121" s="177"/>
      <c r="EN121" s="177"/>
      <c r="EO121" s="177"/>
      <c r="EP121" s="177"/>
      <c r="EQ121" s="177"/>
      <c r="ER121" s="177"/>
      <c r="ES121" s="177"/>
      <c r="ET121" s="177"/>
      <c r="EU121" s="177"/>
      <c r="EV121" s="177"/>
      <c r="EW121" s="177"/>
      <c r="EX121" s="177"/>
      <c r="EY121" s="177"/>
      <c r="EZ121" s="177"/>
      <c r="FA121" s="177"/>
      <c r="FB121" s="177"/>
      <c r="FC121" s="177"/>
      <c r="FD121" s="177"/>
      <c r="FE121" s="177"/>
      <c r="FF121" s="177"/>
      <c r="FG121" s="177"/>
      <c r="FH121" s="177"/>
      <c r="FI121" s="177"/>
      <c r="FJ121" s="177"/>
      <c r="FK121" s="177"/>
      <c r="FL121" s="177"/>
      <c r="FM121" s="177"/>
      <c r="FN121" s="177"/>
      <c r="FO121" s="177"/>
      <c r="FP121" s="177"/>
      <c r="FQ121" s="177"/>
      <c r="FR121" s="177"/>
      <c r="FS121" s="177"/>
      <c r="FT121" s="177"/>
      <c r="FU121" s="177"/>
      <c r="FV121" s="177"/>
      <c r="FW121" s="177"/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7"/>
      <c r="GJ121" s="177"/>
      <c r="GK121" s="177"/>
      <c r="GL121" s="177"/>
      <c r="GM121" s="177"/>
      <c r="GN121" s="177"/>
      <c r="GO121" s="177"/>
      <c r="GP121" s="177"/>
      <c r="GQ121" s="177"/>
      <c r="GR121" s="177"/>
      <c r="GS121" s="177"/>
      <c r="GT121" s="177"/>
      <c r="GU121" s="177"/>
      <c r="GV121" s="177"/>
      <c r="GW121" s="177"/>
      <c r="GX121" s="177"/>
      <c r="GY121" s="177"/>
      <c r="GZ121" s="177"/>
      <c r="HA121" s="177"/>
      <c r="HB121" s="177"/>
      <c r="HC121" s="177"/>
      <c r="HD121" s="177"/>
      <c r="HE121" s="177"/>
      <c r="HF121" s="177"/>
      <c r="HG121" s="177"/>
      <c r="HH121" s="177"/>
      <c r="HI121" s="177"/>
      <c r="HJ121" s="177"/>
      <c r="HK121" s="177"/>
      <c r="HL121" s="177"/>
      <c r="HM121" s="177"/>
      <c r="HN121" s="177"/>
      <c r="HO121" s="177"/>
      <c r="HP121" s="177"/>
      <c r="HQ121" s="177"/>
      <c r="HR121" s="177"/>
      <c r="HS121" s="177"/>
      <c r="HT121" s="177"/>
      <c r="HU121" s="177"/>
      <c r="HV121" s="177"/>
      <c r="HW121" s="177"/>
      <c r="HX121" s="177"/>
      <c r="HY121" s="177"/>
      <c r="HZ121" s="177"/>
      <c r="IA121" s="177"/>
      <c r="IB121" s="177"/>
      <c r="IC121" s="177"/>
      <c r="ID121" s="177"/>
      <c r="IE121" s="177"/>
      <c r="IF121" s="177"/>
      <c r="IG121" s="177"/>
      <c r="IH121" s="177"/>
      <c r="II121" s="177"/>
      <c r="IJ121" s="177"/>
      <c r="IK121" s="177"/>
      <c r="IL121" s="177"/>
      <c r="IM121" s="177"/>
      <c r="IN121" s="177"/>
      <c r="IO121" s="177"/>
      <c r="IP121" s="177"/>
      <c r="IQ121" s="177"/>
      <c r="IR121" s="177"/>
      <c r="IS121" s="177"/>
      <c r="IT121" s="177"/>
      <c r="IU121" s="177"/>
      <c r="IV121" s="177"/>
      <c r="IW121" s="177"/>
    </row>
    <row r="122" spans="1:257" ht="36" customHeight="1">
      <c r="A122" s="279" t="s">
        <v>526</v>
      </c>
      <c r="B122" s="280"/>
      <c r="C122" s="281">
        <f>+Merleg_m!U84</f>
        <v>3217</v>
      </c>
      <c r="D122" s="307" t="s">
        <v>7</v>
      </c>
      <c r="E122" s="307"/>
      <c r="F122" s="307"/>
      <c r="G122" s="308" t="s">
        <v>9</v>
      </c>
      <c r="H122" s="308"/>
      <c r="I122" s="282" t="s">
        <v>7</v>
      </c>
      <c r="J122" s="177"/>
      <c r="K122" s="177"/>
      <c r="L122" s="177"/>
      <c r="M122" s="177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77"/>
      <c r="AZ122" s="177"/>
      <c r="BA122" s="177"/>
      <c r="BB122" s="177"/>
      <c r="BC122" s="177"/>
      <c r="BD122" s="177"/>
      <c r="BE122" s="177"/>
      <c r="BF122" s="177"/>
      <c r="BG122" s="177"/>
      <c r="BH122" s="177"/>
      <c r="BI122" s="177"/>
      <c r="BJ122" s="177"/>
      <c r="BK122" s="177"/>
      <c r="BL122" s="177"/>
      <c r="BM122" s="177"/>
      <c r="BN122" s="177"/>
      <c r="BO122" s="177"/>
      <c r="BP122" s="177"/>
      <c r="BQ122" s="177"/>
      <c r="BR122" s="177"/>
      <c r="BS122" s="177"/>
      <c r="BT122" s="177"/>
      <c r="BU122" s="177"/>
      <c r="BV122" s="177"/>
      <c r="BW122" s="177"/>
      <c r="BX122" s="177"/>
      <c r="BY122" s="177"/>
      <c r="BZ122" s="177"/>
      <c r="CA122" s="177"/>
      <c r="CB122" s="177"/>
      <c r="CC122" s="177"/>
      <c r="CD122" s="177"/>
      <c r="CE122" s="177"/>
      <c r="CF122" s="177"/>
      <c r="CG122" s="177"/>
      <c r="CH122" s="177"/>
      <c r="CI122" s="177"/>
      <c r="CJ122" s="177"/>
      <c r="CK122" s="177"/>
      <c r="CL122" s="177"/>
      <c r="CM122" s="177"/>
      <c r="CN122" s="177"/>
      <c r="CO122" s="177"/>
      <c r="CP122" s="177"/>
      <c r="CQ122" s="177"/>
      <c r="CR122" s="177"/>
      <c r="CS122" s="177"/>
      <c r="CT122" s="177"/>
      <c r="CU122" s="177"/>
      <c r="CV122" s="177"/>
      <c r="CW122" s="177"/>
      <c r="CX122" s="177"/>
      <c r="CY122" s="177"/>
      <c r="CZ122" s="177"/>
      <c r="DA122" s="177"/>
      <c r="DB122" s="177"/>
      <c r="DC122" s="177"/>
      <c r="DD122" s="177"/>
      <c r="DE122" s="177"/>
      <c r="DF122" s="177"/>
      <c r="DG122" s="177"/>
      <c r="DH122" s="177"/>
      <c r="DI122" s="177"/>
      <c r="DJ122" s="177"/>
      <c r="DK122" s="177"/>
      <c r="DL122" s="177"/>
      <c r="DM122" s="177"/>
      <c r="DN122" s="177"/>
      <c r="DO122" s="177"/>
      <c r="DP122" s="177"/>
      <c r="DQ122" s="177"/>
      <c r="DR122" s="177"/>
      <c r="DS122" s="177"/>
      <c r="DT122" s="177"/>
      <c r="DU122" s="177"/>
      <c r="DV122" s="177"/>
      <c r="DW122" s="177"/>
      <c r="DX122" s="177"/>
      <c r="DY122" s="177"/>
      <c r="DZ122" s="177"/>
      <c r="EA122" s="177"/>
      <c r="EB122" s="177"/>
      <c r="EC122" s="177"/>
      <c r="ED122" s="177"/>
      <c r="EE122" s="177"/>
      <c r="EF122" s="177"/>
      <c r="EG122" s="177"/>
      <c r="EH122" s="177"/>
      <c r="EI122" s="177"/>
      <c r="EJ122" s="177"/>
      <c r="EK122" s="177"/>
      <c r="EL122" s="177"/>
      <c r="EM122" s="177"/>
      <c r="EN122" s="177"/>
      <c r="EO122" s="177"/>
      <c r="EP122" s="177"/>
      <c r="EQ122" s="177"/>
      <c r="ER122" s="177"/>
      <c r="ES122" s="177"/>
      <c r="ET122" s="177"/>
      <c r="EU122" s="177"/>
      <c r="EV122" s="177"/>
      <c r="EW122" s="177"/>
      <c r="EX122" s="177"/>
      <c r="EY122" s="177"/>
      <c r="EZ122" s="177"/>
      <c r="FA122" s="177"/>
      <c r="FB122" s="177"/>
      <c r="FC122" s="177"/>
      <c r="FD122" s="177"/>
      <c r="FE122" s="177"/>
      <c r="FF122" s="177"/>
      <c r="FG122" s="177"/>
      <c r="FH122" s="177"/>
      <c r="FI122" s="177"/>
      <c r="FJ122" s="177"/>
      <c r="FK122" s="177"/>
      <c r="FL122" s="177"/>
      <c r="FM122" s="177"/>
      <c r="FN122" s="177"/>
      <c r="FO122" s="177"/>
      <c r="FP122" s="177"/>
      <c r="FQ122" s="177"/>
      <c r="FR122" s="177"/>
      <c r="FS122" s="177"/>
      <c r="FT122" s="177"/>
      <c r="FU122" s="177"/>
      <c r="FV122" s="177"/>
      <c r="FW122" s="177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77"/>
      <c r="GJ122" s="177"/>
      <c r="GK122" s="177"/>
      <c r="GL122" s="177"/>
      <c r="GM122" s="177"/>
      <c r="GN122" s="177"/>
      <c r="GO122" s="177"/>
      <c r="GP122" s="177"/>
      <c r="GQ122" s="177"/>
      <c r="GR122" s="177"/>
      <c r="GS122" s="177"/>
      <c r="GT122" s="177"/>
      <c r="GU122" s="177"/>
      <c r="GV122" s="177"/>
      <c r="GW122" s="177"/>
      <c r="GX122" s="177"/>
      <c r="GY122" s="177"/>
      <c r="GZ122" s="177"/>
      <c r="HA122" s="177"/>
      <c r="HB122" s="177"/>
      <c r="HC122" s="177"/>
      <c r="HD122" s="177"/>
      <c r="HE122" s="177"/>
      <c r="HF122" s="177"/>
      <c r="HG122" s="177"/>
      <c r="HH122" s="177"/>
      <c r="HI122" s="177"/>
      <c r="HJ122" s="177"/>
      <c r="HK122" s="177"/>
      <c r="HL122" s="177"/>
      <c r="HM122" s="177"/>
      <c r="HN122" s="177"/>
      <c r="HO122" s="177"/>
      <c r="HP122" s="177"/>
      <c r="HQ122" s="177"/>
      <c r="HR122" s="177"/>
      <c r="HS122" s="177"/>
      <c r="HT122" s="177"/>
      <c r="HU122" s="177"/>
      <c r="HV122" s="177"/>
      <c r="HW122" s="177"/>
      <c r="HX122" s="177"/>
      <c r="HY122" s="177"/>
      <c r="HZ122" s="177"/>
      <c r="IA122" s="177"/>
      <c r="IB122" s="177"/>
      <c r="IC122" s="177"/>
      <c r="ID122" s="177"/>
      <c r="IE122" s="177"/>
      <c r="IF122" s="177"/>
      <c r="IG122" s="177"/>
      <c r="IH122" s="177"/>
      <c r="II122" s="177"/>
      <c r="IJ122" s="177"/>
      <c r="IK122" s="177"/>
      <c r="IL122" s="177"/>
      <c r="IM122" s="177"/>
      <c r="IN122" s="177"/>
      <c r="IO122" s="177"/>
      <c r="IP122" s="177"/>
      <c r="IQ122" s="177"/>
      <c r="IR122" s="177"/>
      <c r="IS122" s="177"/>
      <c r="IT122" s="177"/>
      <c r="IU122" s="177"/>
      <c r="IV122" s="177"/>
      <c r="IW122" s="177"/>
    </row>
    <row r="123" spans="1:257" ht="36" customHeight="1">
      <c r="A123" s="279" t="s">
        <v>527</v>
      </c>
      <c r="B123" s="280"/>
      <c r="C123" s="281">
        <f>+Merleg_m!U84</f>
        <v>3217</v>
      </c>
      <c r="D123" s="307" t="s">
        <v>7</v>
      </c>
      <c r="E123" s="307"/>
      <c r="F123" s="307"/>
      <c r="G123" s="308">
        <f>+Merleg_m!X84</f>
        <v>0</v>
      </c>
      <c r="H123" s="308"/>
      <c r="I123" s="282" t="s">
        <v>7</v>
      </c>
      <c r="J123" s="177"/>
      <c r="K123" s="177"/>
      <c r="L123" s="177"/>
      <c r="M123" s="177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7"/>
      <c r="AZ123" s="177"/>
      <c r="BA123" s="177"/>
      <c r="BB123" s="177"/>
      <c r="BC123" s="177"/>
      <c r="BD123" s="177"/>
      <c r="BE123" s="177"/>
      <c r="BF123" s="177"/>
      <c r="BG123" s="177"/>
      <c r="BH123" s="177"/>
      <c r="BI123" s="177"/>
      <c r="BJ123" s="177"/>
      <c r="BK123" s="177"/>
      <c r="BL123" s="177"/>
      <c r="BM123" s="177"/>
      <c r="BN123" s="177"/>
      <c r="BO123" s="177"/>
      <c r="BP123" s="177"/>
      <c r="BQ123" s="177"/>
      <c r="BR123" s="177"/>
      <c r="BS123" s="177"/>
      <c r="BT123" s="177"/>
      <c r="BU123" s="177"/>
      <c r="BV123" s="177"/>
      <c r="BW123" s="177"/>
      <c r="BX123" s="177"/>
      <c r="BY123" s="177"/>
      <c r="BZ123" s="177"/>
      <c r="CA123" s="177"/>
      <c r="CB123" s="177"/>
      <c r="CC123" s="177"/>
      <c r="CD123" s="177"/>
      <c r="CE123" s="177"/>
      <c r="CF123" s="177"/>
      <c r="CG123" s="177"/>
      <c r="CH123" s="177"/>
      <c r="CI123" s="177"/>
      <c r="CJ123" s="177"/>
      <c r="CK123" s="177"/>
      <c r="CL123" s="177"/>
      <c r="CM123" s="177"/>
      <c r="CN123" s="177"/>
      <c r="CO123" s="177"/>
      <c r="CP123" s="177"/>
      <c r="CQ123" s="177"/>
      <c r="CR123" s="177"/>
      <c r="CS123" s="177"/>
      <c r="CT123" s="177"/>
      <c r="CU123" s="177"/>
      <c r="CV123" s="177"/>
      <c r="CW123" s="177"/>
      <c r="CX123" s="177"/>
      <c r="CY123" s="177"/>
      <c r="CZ123" s="177"/>
      <c r="DA123" s="177"/>
      <c r="DB123" s="177"/>
      <c r="DC123" s="177"/>
      <c r="DD123" s="177"/>
      <c r="DE123" s="177"/>
      <c r="DF123" s="177"/>
      <c r="DG123" s="177"/>
      <c r="DH123" s="177"/>
      <c r="DI123" s="177"/>
      <c r="DJ123" s="177"/>
      <c r="DK123" s="177"/>
      <c r="DL123" s="177"/>
      <c r="DM123" s="177"/>
      <c r="DN123" s="177"/>
      <c r="DO123" s="177"/>
      <c r="DP123" s="177"/>
      <c r="DQ123" s="177"/>
      <c r="DR123" s="177"/>
      <c r="DS123" s="177"/>
      <c r="DT123" s="177"/>
      <c r="DU123" s="177"/>
      <c r="DV123" s="177"/>
      <c r="DW123" s="177"/>
      <c r="DX123" s="177"/>
      <c r="DY123" s="177"/>
      <c r="DZ123" s="177"/>
      <c r="EA123" s="177"/>
      <c r="EB123" s="177"/>
      <c r="EC123" s="177"/>
      <c r="ED123" s="177"/>
      <c r="EE123" s="177"/>
      <c r="EF123" s="177"/>
      <c r="EG123" s="177"/>
      <c r="EH123" s="177"/>
      <c r="EI123" s="177"/>
      <c r="EJ123" s="177"/>
      <c r="EK123" s="177"/>
      <c r="EL123" s="177"/>
      <c r="EM123" s="177"/>
      <c r="EN123" s="177"/>
      <c r="EO123" s="177"/>
      <c r="EP123" s="177"/>
      <c r="EQ123" s="177"/>
      <c r="ER123" s="177"/>
      <c r="ES123" s="177"/>
      <c r="ET123" s="177"/>
      <c r="EU123" s="177"/>
      <c r="EV123" s="177"/>
      <c r="EW123" s="177"/>
      <c r="EX123" s="177"/>
      <c r="EY123" s="177"/>
      <c r="EZ123" s="177"/>
      <c r="FA123" s="177"/>
      <c r="FB123" s="177"/>
      <c r="FC123" s="177"/>
      <c r="FD123" s="177"/>
      <c r="FE123" s="177"/>
      <c r="FF123" s="177"/>
      <c r="FG123" s="177"/>
      <c r="FH123" s="177"/>
      <c r="FI123" s="177"/>
      <c r="FJ123" s="177"/>
      <c r="FK123" s="177"/>
      <c r="FL123" s="177"/>
      <c r="FM123" s="177"/>
      <c r="FN123" s="177"/>
      <c r="FO123" s="177"/>
      <c r="FP123" s="177"/>
      <c r="FQ123" s="177"/>
      <c r="FR123" s="177"/>
      <c r="FS123" s="177"/>
      <c r="FT123" s="177"/>
      <c r="FU123" s="177"/>
      <c r="FV123" s="177"/>
      <c r="FW123" s="177"/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7"/>
      <c r="GJ123" s="177"/>
      <c r="GK123" s="177"/>
      <c r="GL123" s="177"/>
      <c r="GM123" s="177"/>
      <c r="GN123" s="177"/>
      <c r="GO123" s="177"/>
      <c r="GP123" s="177"/>
      <c r="GQ123" s="177"/>
      <c r="GR123" s="177"/>
      <c r="GS123" s="177"/>
      <c r="GT123" s="177"/>
      <c r="GU123" s="177"/>
      <c r="GV123" s="177"/>
      <c r="GW123" s="177"/>
      <c r="GX123" s="177"/>
      <c r="GY123" s="177"/>
      <c r="GZ123" s="177"/>
      <c r="HA123" s="177"/>
      <c r="HB123" s="177"/>
      <c r="HC123" s="177"/>
      <c r="HD123" s="177"/>
      <c r="HE123" s="177"/>
      <c r="HF123" s="177"/>
      <c r="HG123" s="177"/>
      <c r="HH123" s="177"/>
      <c r="HI123" s="177"/>
      <c r="HJ123" s="177"/>
      <c r="HK123" s="177"/>
      <c r="HL123" s="177"/>
      <c r="HM123" s="177"/>
      <c r="HN123" s="177"/>
      <c r="HO123" s="177"/>
      <c r="HP123" s="177"/>
      <c r="HQ123" s="177"/>
      <c r="HR123" s="177"/>
      <c r="HS123" s="177"/>
      <c r="HT123" s="177"/>
      <c r="HU123" s="177"/>
      <c r="HV123" s="177"/>
      <c r="HW123" s="177"/>
      <c r="HX123" s="177"/>
      <c r="HY123" s="177"/>
      <c r="HZ123" s="177"/>
      <c r="IA123" s="177"/>
      <c r="IB123" s="177"/>
      <c r="IC123" s="177"/>
      <c r="ID123" s="177"/>
      <c r="IE123" s="177"/>
      <c r="IF123" s="177"/>
      <c r="IG123" s="177"/>
      <c r="IH123" s="177"/>
      <c r="II123" s="177"/>
      <c r="IJ123" s="177"/>
      <c r="IK123" s="177"/>
      <c r="IL123" s="177"/>
      <c r="IM123" s="177"/>
      <c r="IN123" s="177"/>
      <c r="IO123" s="177"/>
      <c r="IP123" s="177"/>
      <c r="IQ123" s="177"/>
      <c r="IR123" s="177"/>
      <c r="IS123" s="177"/>
      <c r="IT123" s="177"/>
      <c r="IU123" s="177"/>
      <c r="IV123" s="177"/>
      <c r="IW123" s="177"/>
    </row>
    <row r="124" spans="1:257" ht="30">
      <c r="A124" s="279" t="s">
        <v>528</v>
      </c>
      <c r="B124" s="280"/>
      <c r="C124" s="281">
        <f>SUM(C121:C123)</f>
        <v>206632</v>
      </c>
      <c r="D124" s="307" t="s">
        <v>7</v>
      </c>
      <c r="E124" s="307"/>
      <c r="F124" s="307"/>
      <c r="G124" s="308">
        <f>SUM(G121:G123)</f>
        <v>106762</v>
      </c>
      <c r="H124" s="308"/>
      <c r="I124" s="282" t="s">
        <v>7</v>
      </c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77"/>
      <c r="AZ124" s="177"/>
      <c r="BA124" s="177"/>
      <c r="BB124" s="177"/>
      <c r="BC124" s="177"/>
      <c r="BD124" s="177"/>
      <c r="BE124" s="177"/>
      <c r="BF124" s="177"/>
      <c r="BG124" s="177"/>
      <c r="BH124" s="177"/>
      <c r="BI124" s="177"/>
      <c r="BJ124" s="177"/>
      <c r="BK124" s="177"/>
      <c r="BL124" s="177"/>
      <c r="BM124" s="177"/>
      <c r="BN124" s="177"/>
      <c r="BO124" s="177"/>
      <c r="BP124" s="177"/>
      <c r="BQ124" s="177"/>
      <c r="BR124" s="177"/>
      <c r="BS124" s="177"/>
      <c r="BT124" s="177"/>
      <c r="BU124" s="177"/>
      <c r="BV124" s="177"/>
      <c r="BW124" s="177"/>
      <c r="BX124" s="177"/>
      <c r="BY124" s="177"/>
      <c r="BZ124" s="177"/>
      <c r="CA124" s="177"/>
      <c r="CB124" s="177"/>
      <c r="CC124" s="177"/>
      <c r="CD124" s="177"/>
      <c r="CE124" s="177"/>
      <c r="CF124" s="177"/>
      <c r="CG124" s="177"/>
      <c r="CH124" s="177"/>
      <c r="CI124" s="177"/>
      <c r="CJ124" s="177"/>
      <c r="CK124" s="177"/>
      <c r="CL124" s="177"/>
      <c r="CM124" s="177"/>
      <c r="CN124" s="177"/>
      <c r="CO124" s="177"/>
      <c r="CP124" s="177"/>
      <c r="CQ124" s="177"/>
      <c r="CR124" s="177"/>
      <c r="CS124" s="177"/>
      <c r="CT124" s="177"/>
      <c r="CU124" s="177"/>
      <c r="CV124" s="177"/>
      <c r="CW124" s="177"/>
      <c r="CX124" s="177"/>
      <c r="CY124" s="177"/>
      <c r="CZ124" s="177"/>
      <c r="DA124" s="177"/>
      <c r="DB124" s="177"/>
      <c r="DC124" s="177"/>
      <c r="DD124" s="177"/>
      <c r="DE124" s="177"/>
      <c r="DF124" s="177"/>
      <c r="DG124" s="177"/>
      <c r="DH124" s="177"/>
      <c r="DI124" s="177"/>
      <c r="DJ124" s="177"/>
      <c r="DK124" s="177"/>
      <c r="DL124" s="177"/>
      <c r="DM124" s="177"/>
      <c r="DN124" s="177"/>
      <c r="DO124" s="177"/>
      <c r="DP124" s="177"/>
      <c r="DQ124" s="177"/>
      <c r="DR124" s="177"/>
      <c r="DS124" s="177"/>
      <c r="DT124" s="177"/>
      <c r="DU124" s="177"/>
      <c r="DV124" s="177"/>
      <c r="DW124" s="177"/>
      <c r="DX124" s="177"/>
      <c r="DY124" s="177"/>
      <c r="DZ124" s="177"/>
      <c r="EA124" s="177"/>
      <c r="EB124" s="177"/>
      <c r="EC124" s="177"/>
      <c r="ED124" s="177"/>
      <c r="EE124" s="177"/>
      <c r="EF124" s="177"/>
      <c r="EG124" s="177"/>
      <c r="EH124" s="177"/>
      <c r="EI124" s="177"/>
      <c r="EJ124" s="177"/>
      <c r="EK124" s="177"/>
      <c r="EL124" s="177"/>
      <c r="EM124" s="177"/>
      <c r="EN124" s="177"/>
      <c r="EO124" s="177"/>
      <c r="EP124" s="177"/>
      <c r="EQ124" s="177"/>
      <c r="ER124" s="177"/>
      <c r="ES124" s="177"/>
      <c r="ET124" s="177"/>
      <c r="EU124" s="177"/>
      <c r="EV124" s="177"/>
      <c r="EW124" s="177"/>
      <c r="EX124" s="177"/>
      <c r="EY124" s="177"/>
      <c r="EZ124" s="177"/>
      <c r="FA124" s="177"/>
      <c r="FB124" s="177"/>
      <c r="FC124" s="177"/>
      <c r="FD124" s="177"/>
      <c r="FE124" s="177"/>
      <c r="FF124" s="177"/>
      <c r="FG124" s="177"/>
      <c r="FH124" s="177"/>
      <c r="FI124" s="177"/>
      <c r="FJ124" s="177"/>
      <c r="FK124" s="177"/>
      <c r="FL124" s="177"/>
      <c r="FM124" s="177"/>
      <c r="FN124" s="177"/>
      <c r="FO124" s="177"/>
      <c r="FP124" s="177"/>
      <c r="FQ124" s="177"/>
      <c r="FR124" s="177"/>
      <c r="FS124" s="177"/>
      <c r="FT124" s="177"/>
      <c r="FU124" s="177"/>
      <c r="FV124" s="177"/>
      <c r="FW124" s="177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77"/>
      <c r="GJ124" s="177"/>
      <c r="GK124" s="177"/>
      <c r="GL124" s="177"/>
      <c r="GM124" s="177"/>
      <c r="GN124" s="177"/>
      <c r="GO124" s="177"/>
      <c r="GP124" s="177"/>
      <c r="GQ124" s="177"/>
      <c r="GR124" s="177"/>
      <c r="GS124" s="177"/>
      <c r="GT124" s="177"/>
      <c r="GU124" s="177"/>
      <c r="GV124" s="177"/>
      <c r="GW124" s="177"/>
      <c r="GX124" s="177"/>
      <c r="GY124" s="177"/>
      <c r="GZ124" s="177"/>
      <c r="HA124" s="177"/>
      <c r="HB124" s="177"/>
      <c r="HC124" s="177"/>
      <c r="HD124" s="177"/>
      <c r="HE124" s="177"/>
      <c r="HF124" s="177"/>
      <c r="HG124" s="177"/>
      <c r="HH124" s="177"/>
      <c r="HI124" s="177"/>
      <c r="HJ124" s="177"/>
      <c r="HK124" s="177"/>
      <c r="HL124" s="177"/>
      <c r="HM124" s="177"/>
      <c r="HN124" s="177"/>
      <c r="HO124" s="177"/>
      <c r="HP124" s="177"/>
      <c r="HQ124" s="177"/>
      <c r="HR124" s="177"/>
      <c r="HS124" s="177"/>
      <c r="HT124" s="177"/>
      <c r="HU124" s="177"/>
      <c r="HV124" s="177"/>
      <c r="HW124" s="177"/>
      <c r="HX124" s="177"/>
      <c r="HY124" s="177"/>
      <c r="HZ124" s="177"/>
      <c r="IA124" s="177"/>
      <c r="IB124" s="177"/>
      <c r="IC124" s="177"/>
      <c r="ID124" s="177"/>
      <c r="IE124" s="177"/>
      <c r="IF124" s="177"/>
      <c r="IG124" s="177"/>
      <c r="IH124" s="177"/>
      <c r="II124" s="177"/>
      <c r="IJ124" s="177"/>
      <c r="IK124" s="177"/>
      <c r="IL124" s="177"/>
      <c r="IM124" s="177"/>
      <c r="IN124" s="177"/>
      <c r="IO124" s="177"/>
      <c r="IP124" s="177"/>
      <c r="IQ124" s="177"/>
      <c r="IR124" s="177"/>
      <c r="IS124" s="177"/>
      <c r="IT124" s="177"/>
      <c r="IU124" s="177"/>
      <c r="IV124" s="177"/>
      <c r="IW124" s="177"/>
    </row>
    <row r="125" spans="1:257" ht="18" customHeight="1">
      <c r="A125" s="275" t="s">
        <v>529</v>
      </c>
      <c r="B125" s="276"/>
      <c r="C125" s="277">
        <f>Merleg_m!U85</f>
        <v>260453</v>
      </c>
      <c r="D125" s="309" t="s">
        <v>7</v>
      </c>
      <c r="E125" s="309"/>
      <c r="F125" s="309"/>
      <c r="G125" s="310">
        <f>Merleg_m!X85+Merleg_m!V85</f>
        <v>146947</v>
      </c>
      <c r="H125" s="310"/>
      <c r="I125" s="278" t="s">
        <v>7</v>
      </c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7"/>
      <c r="AZ125" s="177"/>
      <c r="BA125" s="177"/>
      <c r="BB125" s="177"/>
      <c r="BC125" s="177"/>
      <c r="BD125" s="177"/>
      <c r="BE125" s="177"/>
      <c r="BF125" s="177"/>
      <c r="BG125" s="177"/>
      <c r="BH125" s="177"/>
      <c r="BI125" s="177"/>
      <c r="BJ125" s="177"/>
      <c r="BK125" s="177"/>
      <c r="BL125" s="177"/>
      <c r="BM125" s="177"/>
      <c r="BN125" s="177"/>
      <c r="BO125" s="177"/>
      <c r="BP125" s="177"/>
      <c r="BQ125" s="177"/>
      <c r="BR125" s="177"/>
      <c r="BS125" s="177"/>
      <c r="BT125" s="177"/>
      <c r="BU125" s="177"/>
      <c r="BV125" s="177"/>
      <c r="BW125" s="177"/>
      <c r="BX125" s="177"/>
      <c r="BY125" s="177"/>
      <c r="BZ125" s="177"/>
      <c r="CA125" s="177"/>
      <c r="CB125" s="177"/>
      <c r="CC125" s="177"/>
      <c r="CD125" s="177"/>
      <c r="CE125" s="177"/>
      <c r="CF125" s="177"/>
      <c r="CG125" s="177"/>
      <c r="CH125" s="177"/>
      <c r="CI125" s="177"/>
      <c r="CJ125" s="177"/>
      <c r="CK125" s="177"/>
      <c r="CL125" s="177"/>
      <c r="CM125" s="177"/>
      <c r="CN125" s="177"/>
      <c r="CO125" s="177"/>
      <c r="CP125" s="177"/>
      <c r="CQ125" s="177"/>
      <c r="CR125" s="177"/>
      <c r="CS125" s="177"/>
      <c r="CT125" s="177"/>
      <c r="CU125" s="177"/>
      <c r="CV125" s="177"/>
      <c r="CW125" s="177"/>
      <c r="CX125" s="177"/>
      <c r="CY125" s="177"/>
      <c r="CZ125" s="177"/>
      <c r="DA125" s="177"/>
      <c r="DB125" s="177"/>
      <c r="DC125" s="177"/>
      <c r="DD125" s="177"/>
      <c r="DE125" s="177"/>
      <c r="DF125" s="177"/>
      <c r="DG125" s="177"/>
      <c r="DH125" s="177"/>
      <c r="DI125" s="177"/>
      <c r="DJ125" s="177"/>
      <c r="DK125" s="177"/>
      <c r="DL125" s="177"/>
      <c r="DM125" s="177"/>
      <c r="DN125" s="177"/>
      <c r="DO125" s="177"/>
      <c r="DP125" s="177"/>
      <c r="DQ125" s="177"/>
      <c r="DR125" s="177"/>
      <c r="DS125" s="177"/>
      <c r="DT125" s="177"/>
      <c r="DU125" s="177"/>
      <c r="DV125" s="177"/>
      <c r="DW125" s="177"/>
      <c r="DX125" s="177"/>
      <c r="DY125" s="177"/>
      <c r="DZ125" s="177"/>
      <c r="EA125" s="177"/>
      <c r="EB125" s="177"/>
      <c r="EC125" s="177"/>
      <c r="ED125" s="177"/>
      <c r="EE125" s="177"/>
      <c r="EF125" s="177"/>
      <c r="EG125" s="177"/>
      <c r="EH125" s="177"/>
      <c r="EI125" s="177"/>
      <c r="EJ125" s="177"/>
      <c r="EK125" s="177"/>
      <c r="EL125" s="177"/>
      <c r="EM125" s="177"/>
      <c r="EN125" s="177"/>
      <c r="EO125" s="177"/>
      <c r="EP125" s="177"/>
      <c r="EQ125" s="177"/>
      <c r="ER125" s="177"/>
      <c r="ES125" s="177"/>
      <c r="ET125" s="177"/>
      <c r="EU125" s="177"/>
      <c r="EV125" s="177"/>
      <c r="EW125" s="177"/>
      <c r="EX125" s="177"/>
      <c r="EY125" s="177"/>
      <c r="EZ125" s="177"/>
      <c r="FA125" s="177"/>
      <c r="FB125" s="177"/>
      <c r="FC125" s="177"/>
      <c r="FD125" s="177"/>
      <c r="FE125" s="177"/>
      <c r="FF125" s="177"/>
      <c r="FG125" s="177"/>
      <c r="FH125" s="177"/>
      <c r="FI125" s="177"/>
      <c r="FJ125" s="177"/>
      <c r="FK125" s="177"/>
      <c r="FL125" s="177"/>
      <c r="FM125" s="177"/>
      <c r="FN125" s="177"/>
      <c r="FO125" s="177"/>
      <c r="FP125" s="177"/>
      <c r="FQ125" s="177"/>
      <c r="FR125" s="177"/>
      <c r="FS125" s="177"/>
      <c r="FT125" s="177"/>
      <c r="FU125" s="177"/>
      <c r="FV125" s="177"/>
      <c r="FW125" s="177"/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7"/>
      <c r="GJ125" s="177"/>
      <c r="GK125" s="177"/>
      <c r="GL125" s="177"/>
      <c r="GM125" s="177"/>
      <c r="GN125" s="177"/>
      <c r="GO125" s="177"/>
      <c r="GP125" s="177"/>
      <c r="GQ125" s="177"/>
      <c r="GR125" s="177"/>
      <c r="GS125" s="177"/>
      <c r="GT125" s="177"/>
      <c r="GU125" s="177"/>
      <c r="GV125" s="177"/>
      <c r="GW125" s="177"/>
      <c r="GX125" s="177"/>
      <c r="GY125" s="177"/>
      <c r="GZ125" s="177"/>
      <c r="HA125" s="177"/>
      <c r="HB125" s="177"/>
      <c r="HC125" s="177"/>
      <c r="HD125" s="177"/>
      <c r="HE125" s="177"/>
      <c r="HF125" s="177"/>
      <c r="HG125" s="177"/>
      <c r="HH125" s="177"/>
      <c r="HI125" s="177"/>
      <c r="HJ125" s="177"/>
      <c r="HK125" s="177"/>
      <c r="HL125" s="177"/>
      <c r="HM125" s="177"/>
      <c r="HN125" s="177"/>
      <c r="HO125" s="177"/>
      <c r="HP125" s="177"/>
      <c r="HQ125" s="177"/>
      <c r="HR125" s="177"/>
      <c r="HS125" s="177"/>
      <c r="HT125" s="177"/>
      <c r="HU125" s="177"/>
      <c r="HV125" s="177"/>
      <c r="HW125" s="177"/>
      <c r="HX125" s="177"/>
      <c r="HY125" s="177"/>
      <c r="HZ125" s="177"/>
      <c r="IA125" s="177"/>
      <c r="IB125" s="177"/>
      <c r="IC125" s="177"/>
      <c r="ID125" s="177"/>
      <c r="IE125" s="177"/>
      <c r="IF125" s="177"/>
      <c r="IG125" s="177"/>
      <c r="IH125" s="177"/>
      <c r="II125" s="177"/>
      <c r="IJ125" s="177"/>
      <c r="IK125" s="177"/>
      <c r="IL125" s="177"/>
      <c r="IM125" s="177"/>
      <c r="IN125" s="177"/>
      <c r="IO125" s="177"/>
      <c r="IP125" s="177"/>
      <c r="IQ125" s="177"/>
      <c r="IR125" s="177"/>
      <c r="IS125" s="177"/>
      <c r="IT125" s="177"/>
      <c r="IU125" s="177"/>
      <c r="IV125" s="177"/>
      <c r="IW125" s="177"/>
    </row>
    <row r="126" spans="1:257" ht="18" customHeight="1">
      <c r="A126" s="283" t="s">
        <v>530</v>
      </c>
      <c r="B126" s="284"/>
      <c r="C126" s="285">
        <f>SUM(C124:C125)</f>
        <v>467085</v>
      </c>
      <c r="D126" s="311">
        <v>1</v>
      </c>
      <c r="E126" s="311"/>
      <c r="F126" s="311"/>
      <c r="G126" s="312">
        <f>SUM(G124:G125)</f>
        <v>253709</v>
      </c>
      <c r="H126" s="312"/>
      <c r="I126" s="286">
        <v>1</v>
      </c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  <c r="AA126" s="287"/>
      <c r="AB126" s="287"/>
      <c r="AC126" s="287"/>
      <c r="AD126" s="287"/>
      <c r="AE126" s="287"/>
      <c r="AF126" s="287"/>
      <c r="AG126" s="287"/>
      <c r="AH126" s="287"/>
      <c r="AI126" s="287"/>
      <c r="AJ126" s="287"/>
      <c r="AK126" s="287"/>
      <c r="AL126" s="287"/>
      <c r="AM126" s="287"/>
      <c r="AN126" s="287"/>
      <c r="AO126" s="287"/>
      <c r="AP126" s="287"/>
      <c r="AQ126" s="287"/>
      <c r="AR126" s="287"/>
      <c r="AS126" s="287"/>
      <c r="AT126" s="287"/>
      <c r="AU126" s="287"/>
      <c r="AV126" s="287"/>
      <c r="AW126" s="287"/>
      <c r="AX126" s="287"/>
      <c r="AY126" s="287"/>
      <c r="AZ126" s="287"/>
      <c r="BA126" s="287"/>
      <c r="BB126" s="287"/>
      <c r="BC126" s="287"/>
      <c r="BD126" s="287"/>
      <c r="BE126" s="287"/>
      <c r="BF126" s="287"/>
      <c r="BG126" s="287"/>
      <c r="BH126" s="287"/>
      <c r="BI126" s="287"/>
      <c r="BJ126" s="287"/>
      <c r="BK126" s="287"/>
      <c r="BL126" s="287"/>
      <c r="BM126" s="287"/>
      <c r="BN126" s="287"/>
      <c r="BO126" s="287"/>
      <c r="BP126" s="287"/>
      <c r="BQ126" s="287"/>
      <c r="BR126" s="287"/>
      <c r="BS126" s="287"/>
      <c r="BT126" s="287"/>
      <c r="BU126" s="287"/>
      <c r="BV126" s="287"/>
      <c r="BW126" s="287"/>
      <c r="BX126" s="287"/>
      <c r="BY126" s="287"/>
      <c r="BZ126" s="287"/>
      <c r="CA126" s="287"/>
      <c r="CB126" s="287"/>
      <c r="CC126" s="287"/>
      <c r="CD126" s="287"/>
      <c r="CE126" s="287"/>
      <c r="CF126" s="287"/>
      <c r="CG126" s="287"/>
      <c r="CH126" s="287"/>
      <c r="CI126" s="287"/>
      <c r="CJ126" s="287"/>
      <c r="CK126" s="287"/>
      <c r="CL126" s="287"/>
      <c r="CM126" s="287"/>
      <c r="CN126" s="287"/>
      <c r="CO126" s="287"/>
      <c r="CP126" s="287"/>
      <c r="CQ126" s="287"/>
      <c r="CR126" s="287"/>
      <c r="CS126" s="287"/>
      <c r="CT126" s="287"/>
      <c r="CU126" s="287"/>
      <c r="CV126" s="287"/>
      <c r="CW126" s="287"/>
      <c r="CX126" s="287"/>
      <c r="CY126" s="287"/>
      <c r="CZ126" s="287"/>
      <c r="DA126" s="287"/>
      <c r="DB126" s="287"/>
      <c r="DC126" s="287"/>
      <c r="DD126" s="287"/>
      <c r="DE126" s="287"/>
      <c r="DF126" s="287"/>
      <c r="DG126" s="287"/>
      <c r="DH126" s="287"/>
      <c r="DI126" s="287"/>
      <c r="DJ126" s="287"/>
      <c r="DK126" s="287"/>
      <c r="DL126" s="287"/>
      <c r="DM126" s="287"/>
      <c r="DN126" s="287"/>
      <c r="DO126" s="287"/>
      <c r="DP126" s="287"/>
      <c r="DQ126" s="287"/>
      <c r="DR126" s="287"/>
      <c r="DS126" s="287"/>
      <c r="DT126" s="287"/>
      <c r="DU126" s="287"/>
      <c r="DV126" s="287"/>
      <c r="DW126" s="287"/>
      <c r="DX126" s="287"/>
      <c r="DY126" s="287"/>
      <c r="DZ126" s="287"/>
      <c r="EA126" s="287"/>
      <c r="EB126" s="287"/>
      <c r="EC126" s="287"/>
      <c r="ED126" s="287"/>
      <c r="EE126" s="287"/>
      <c r="EF126" s="287"/>
      <c r="EG126" s="287"/>
      <c r="EH126" s="287"/>
      <c r="EI126" s="287"/>
      <c r="EJ126" s="287"/>
      <c r="EK126" s="287"/>
      <c r="EL126" s="287"/>
      <c r="EM126" s="287"/>
      <c r="EN126" s="287"/>
      <c r="EO126" s="287"/>
      <c r="EP126" s="287"/>
      <c r="EQ126" s="287"/>
      <c r="ER126" s="287"/>
      <c r="ES126" s="287"/>
      <c r="ET126" s="287"/>
      <c r="EU126" s="287"/>
      <c r="EV126" s="287"/>
      <c r="EW126" s="287"/>
      <c r="EX126" s="287"/>
      <c r="EY126" s="287"/>
      <c r="EZ126" s="287"/>
      <c r="FA126" s="287"/>
      <c r="FB126" s="287"/>
      <c r="FC126" s="287"/>
      <c r="FD126" s="287"/>
      <c r="FE126" s="287"/>
      <c r="FF126" s="287"/>
      <c r="FG126" s="287"/>
      <c r="FH126" s="287"/>
      <c r="FI126" s="287"/>
      <c r="FJ126" s="287"/>
      <c r="FK126" s="287"/>
      <c r="FL126" s="287"/>
      <c r="FM126" s="287"/>
      <c r="FN126" s="287"/>
      <c r="FO126" s="287"/>
      <c r="FP126" s="287"/>
      <c r="FQ126" s="287"/>
      <c r="FR126" s="287"/>
      <c r="FS126" s="287"/>
      <c r="FT126" s="287"/>
      <c r="FU126" s="287"/>
      <c r="FV126" s="287"/>
      <c r="FW126" s="287"/>
      <c r="FX126" s="287"/>
      <c r="FY126" s="287"/>
      <c r="FZ126" s="287"/>
      <c r="GA126" s="287"/>
      <c r="GB126" s="287"/>
      <c r="GC126" s="287"/>
      <c r="GD126" s="287"/>
      <c r="GE126" s="287"/>
      <c r="GF126" s="287"/>
      <c r="GG126" s="287"/>
      <c r="GH126" s="287"/>
      <c r="GI126" s="287"/>
      <c r="GJ126" s="287"/>
      <c r="GK126" s="287"/>
      <c r="GL126" s="287"/>
      <c r="GM126" s="287"/>
      <c r="GN126" s="287"/>
      <c r="GO126" s="287"/>
      <c r="GP126" s="287"/>
      <c r="GQ126" s="287"/>
      <c r="GR126" s="287"/>
      <c r="GS126" s="287"/>
      <c r="GT126" s="287"/>
      <c r="GU126" s="287"/>
      <c r="GV126" s="287"/>
      <c r="GW126" s="287"/>
      <c r="GX126" s="287"/>
      <c r="GY126" s="287"/>
      <c r="GZ126" s="287"/>
      <c r="HA126" s="287"/>
      <c r="HB126" s="287"/>
      <c r="HC126" s="287"/>
      <c r="HD126" s="287"/>
      <c r="HE126" s="287"/>
      <c r="HF126" s="287"/>
      <c r="HG126" s="287"/>
      <c r="HH126" s="287"/>
      <c r="HI126" s="287"/>
      <c r="HJ126" s="287"/>
      <c r="HK126" s="287"/>
      <c r="HL126" s="287"/>
      <c r="HM126" s="287"/>
      <c r="HN126" s="287"/>
      <c r="HO126" s="287"/>
      <c r="HP126" s="287"/>
      <c r="HQ126" s="287"/>
      <c r="HR126" s="287"/>
      <c r="HS126" s="287"/>
      <c r="HT126" s="287"/>
      <c r="HU126" s="287"/>
      <c r="HV126" s="287"/>
      <c r="HW126" s="287"/>
      <c r="HX126" s="287"/>
      <c r="HY126" s="287"/>
      <c r="HZ126" s="287"/>
      <c r="IA126" s="287"/>
      <c r="IB126" s="287"/>
      <c r="IC126" s="287"/>
      <c r="ID126" s="287"/>
      <c r="IE126" s="287"/>
      <c r="IF126" s="287"/>
      <c r="IG126" s="287"/>
      <c r="IH126" s="287"/>
      <c r="II126" s="287"/>
      <c r="IJ126" s="287"/>
      <c r="IK126" s="287"/>
      <c r="IL126" s="287"/>
      <c r="IM126" s="287"/>
      <c r="IN126" s="287"/>
      <c r="IO126" s="287"/>
      <c r="IP126" s="287"/>
      <c r="IQ126" s="287"/>
      <c r="IR126" s="287"/>
      <c r="IS126" s="287"/>
      <c r="IT126" s="287"/>
      <c r="IU126" s="287"/>
      <c r="IV126" s="287"/>
      <c r="IW126" s="287"/>
    </row>
    <row r="127" spans="1:257" ht="18" customHeight="1">
      <c r="A127" s="275" t="s">
        <v>531</v>
      </c>
      <c r="B127" s="276"/>
      <c r="C127" s="277">
        <v>0</v>
      </c>
      <c r="D127" s="313">
        <f>IF(C126=0,"",C127/C126)</f>
        <v>0</v>
      </c>
      <c r="E127" s="313"/>
      <c r="F127" s="313"/>
      <c r="G127" s="288">
        <v>0</v>
      </c>
      <c r="H127" s="289">
        <v>0</v>
      </c>
      <c r="I127" s="202">
        <f>IF(G126=0,"",G127/G126)</f>
        <v>0</v>
      </c>
      <c r="J127" s="177"/>
      <c r="K127" s="177"/>
      <c r="L127" s="177"/>
      <c r="M127" s="177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7"/>
      <c r="GB127" s="177"/>
      <c r="GC127" s="177"/>
      <c r="GD127" s="177"/>
      <c r="GE127" s="177"/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7"/>
      <c r="HT127" s="177"/>
      <c r="HU127" s="177"/>
      <c r="HV127" s="177"/>
      <c r="HW127" s="177"/>
      <c r="HX127" s="177"/>
      <c r="HY127" s="177"/>
      <c r="HZ127" s="177"/>
      <c r="IA127" s="177"/>
      <c r="IB127" s="177"/>
      <c r="IC127" s="177"/>
      <c r="ID127" s="177"/>
      <c r="IE127" s="177"/>
      <c r="IF127" s="177"/>
      <c r="IG127" s="177"/>
      <c r="IH127" s="177"/>
      <c r="II127" s="177"/>
      <c r="IJ127" s="177"/>
      <c r="IK127" s="177"/>
      <c r="IL127" s="177"/>
      <c r="IM127" s="177"/>
      <c r="IN127" s="177"/>
      <c r="IO127" s="177"/>
      <c r="IP127" s="177"/>
      <c r="IQ127" s="177"/>
      <c r="IR127" s="177"/>
      <c r="IS127" s="177"/>
      <c r="IT127" s="177"/>
      <c r="IU127" s="177"/>
      <c r="IV127" s="177"/>
      <c r="IW127" s="177"/>
    </row>
    <row r="128" spans="1:257" ht="18" customHeight="1">
      <c r="A128" s="279" t="s">
        <v>532</v>
      </c>
      <c r="B128" s="280"/>
      <c r="C128" s="281">
        <v>0</v>
      </c>
      <c r="D128" s="314">
        <f>IF(C126=0,"",C128/C126)</f>
        <v>0</v>
      </c>
      <c r="E128" s="314"/>
      <c r="F128" s="314"/>
      <c r="G128" s="308">
        <v>0</v>
      </c>
      <c r="H128" s="308"/>
      <c r="I128" s="290">
        <f>IF(G126=0,"",G128/G126)</f>
        <v>0</v>
      </c>
      <c r="J128" s="177"/>
      <c r="K128" s="177"/>
      <c r="L128" s="177"/>
      <c r="M128" s="177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7"/>
      <c r="GB128" s="177"/>
      <c r="GC128" s="177"/>
      <c r="GD128" s="177"/>
      <c r="GE128" s="177"/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7"/>
      <c r="HT128" s="177"/>
      <c r="HU128" s="177"/>
      <c r="HV128" s="177"/>
      <c r="HW128" s="177"/>
      <c r="HX128" s="177"/>
      <c r="HY128" s="177"/>
      <c r="HZ128" s="177"/>
      <c r="IA128" s="177"/>
      <c r="IB128" s="177"/>
      <c r="IC128" s="177"/>
      <c r="ID128" s="177"/>
      <c r="IE128" s="177"/>
      <c r="IF128" s="177"/>
      <c r="IG128" s="177"/>
      <c r="IH128" s="177"/>
      <c r="II128" s="177"/>
      <c r="IJ128" s="177"/>
      <c r="IK128" s="177"/>
      <c r="IL128" s="177"/>
      <c r="IM128" s="177"/>
      <c r="IN128" s="177"/>
      <c r="IO128" s="177"/>
      <c r="IP128" s="177"/>
      <c r="IQ128" s="177"/>
      <c r="IR128" s="177"/>
      <c r="IS128" s="177"/>
      <c r="IT128" s="177"/>
      <c r="IU128" s="177"/>
      <c r="IV128" s="177"/>
      <c r="IW128" s="177"/>
    </row>
    <row r="129" spans="1:257" ht="30">
      <c r="A129" s="279" t="s">
        <v>533</v>
      </c>
      <c r="B129" s="280"/>
      <c r="C129" s="281">
        <f>+Merleg_m!U87</f>
        <v>140665</v>
      </c>
      <c r="D129" s="314">
        <f>IF(C126=0,"",C129/C126)</f>
        <v>0.30115503602128091</v>
      </c>
      <c r="E129" s="314"/>
      <c r="F129" s="314"/>
      <c r="G129" s="308">
        <f>+Merleg_m!X87</f>
        <v>81655</v>
      </c>
      <c r="H129" s="308"/>
      <c r="I129" s="290">
        <f>IF(G126=0,"",G129/G126)</f>
        <v>0.32184510600727606</v>
      </c>
      <c r="J129" s="177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77"/>
      <c r="GB129" s="177"/>
      <c r="GC129" s="177"/>
      <c r="GD129" s="177"/>
      <c r="GE129" s="177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7"/>
      <c r="HT129" s="177"/>
      <c r="HU129" s="177"/>
      <c r="HV129" s="177"/>
      <c r="HW129" s="177"/>
      <c r="HX129" s="177"/>
      <c r="HY129" s="177"/>
      <c r="HZ129" s="177"/>
      <c r="IA129" s="177"/>
      <c r="IB129" s="177"/>
      <c r="IC129" s="177"/>
      <c r="ID129" s="177"/>
      <c r="IE129" s="177"/>
      <c r="IF129" s="177"/>
      <c r="IG129" s="177"/>
      <c r="IH129" s="177"/>
      <c r="II129" s="177"/>
      <c r="IJ129" s="177"/>
      <c r="IK129" s="177"/>
      <c r="IL129" s="177"/>
      <c r="IM129" s="177"/>
      <c r="IN129" s="177"/>
      <c r="IO129" s="177"/>
      <c r="IP129" s="177"/>
      <c r="IQ129" s="177"/>
      <c r="IR129" s="177"/>
      <c r="IS129" s="177"/>
      <c r="IT129" s="177"/>
      <c r="IU129" s="177"/>
      <c r="IV129" s="177"/>
      <c r="IW129" s="177"/>
    </row>
    <row r="130" spans="1:257" ht="18" customHeight="1">
      <c r="A130" s="275" t="s">
        <v>534</v>
      </c>
      <c r="B130" s="276"/>
      <c r="C130" s="277">
        <v>0</v>
      </c>
      <c r="D130" s="315">
        <f>IF(C126=0,"",C130/C126)</f>
        <v>0</v>
      </c>
      <c r="E130" s="315"/>
      <c r="F130" s="315"/>
      <c r="G130" s="310">
        <v>0</v>
      </c>
      <c r="H130" s="310"/>
      <c r="I130" s="202">
        <f>IF(G126=0,"",G130/G126)</f>
        <v>0</v>
      </c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77"/>
      <c r="GB130" s="177"/>
      <c r="GC130" s="177"/>
      <c r="GD130" s="177"/>
      <c r="GE130" s="177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7"/>
      <c r="HT130" s="177"/>
      <c r="HU130" s="177"/>
      <c r="HV130" s="177"/>
      <c r="HW130" s="177"/>
      <c r="HX130" s="177"/>
      <c r="HY130" s="177"/>
      <c r="HZ130" s="177"/>
      <c r="IA130" s="177"/>
      <c r="IB130" s="177"/>
      <c r="IC130" s="177"/>
      <c r="ID130" s="177"/>
      <c r="IE130" s="177"/>
      <c r="IF130" s="177"/>
      <c r="IG130" s="177"/>
      <c r="IH130" s="177"/>
      <c r="II130" s="177"/>
      <c r="IJ130" s="177"/>
      <c r="IK130" s="177"/>
      <c r="IL130" s="177"/>
      <c r="IM130" s="177"/>
      <c r="IN130" s="177"/>
      <c r="IO130" s="177"/>
      <c r="IP130" s="177"/>
      <c r="IQ130" s="177"/>
      <c r="IR130" s="177"/>
      <c r="IS130" s="177"/>
      <c r="IT130" s="177"/>
      <c r="IU130" s="177"/>
      <c r="IV130" s="177"/>
      <c r="IW130" s="177"/>
    </row>
    <row r="131" spans="1:257" ht="36" customHeight="1">
      <c r="A131" s="283" t="s">
        <v>535</v>
      </c>
      <c r="B131" s="284"/>
      <c r="C131" s="285">
        <f>+Merleg_m!U87</f>
        <v>140665</v>
      </c>
      <c r="D131" s="316">
        <f>IF(C126=0,"",C131/C126)</f>
        <v>0.30115503602128091</v>
      </c>
      <c r="E131" s="316"/>
      <c r="F131" s="316"/>
      <c r="G131" s="312">
        <f>+Merleg_m!X87</f>
        <v>81655</v>
      </c>
      <c r="H131" s="312"/>
      <c r="I131" s="291">
        <f>IF(G126=0,"",G131/G126)</f>
        <v>0.32184510600727606</v>
      </c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  <c r="AH131" s="287"/>
      <c r="AI131" s="287"/>
      <c r="AJ131" s="287"/>
      <c r="AK131" s="287"/>
      <c r="AL131" s="287"/>
      <c r="AM131" s="287"/>
      <c r="AN131" s="287"/>
      <c r="AO131" s="287"/>
      <c r="AP131" s="287"/>
      <c r="AQ131" s="287"/>
      <c r="AR131" s="287"/>
      <c r="AS131" s="287"/>
      <c r="AT131" s="287"/>
      <c r="AU131" s="287"/>
      <c r="AV131" s="287"/>
      <c r="AW131" s="287"/>
      <c r="AX131" s="287"/>
      <c r="AY131" s="287"/>
      <c r="AZ131" s="287"/>
      <c r="BA131" s="287"/>
      <c r="BB131" s="287"/>
      <c r="BC131" s="287"/>
      <c r="BD131" s="287"/>
      <c r="BE131" s="287"/>
      <c r="BF131" s="287"/>
      <c r="BG131" s="287"/>
      <c r="BH131" s="287"/>
      <c r="BI131" s="287"/>
      <c r="BJ131" s="287"/>
      <c r="BK131" s="287"/>
      <c r="BL131" s="287"/>
      <c r="BM131" s="287"/>
      <c r="BN131" s="287"/>
      <c r="BO131" s="287"/>
      <c r="BP131" s="287"/>
      <c r="BQ131" s="287"/>
      <c r="BR131" s="287"/>
      <c r="BS131" s="287"/>
      <c r="BT131" s="287"/>
      <c r="BU131" s="287"/>
      <c r="BV131" s="287"/>
      <c r="BW131" s="287"/>
      <c r="BX131" s="287"/>
      <c r="BY131" s="287"/>
      <c r="BZ131" s="287"/>
      <c r="CA131" s="287"/>
      <c r="CB131" s="287"/>
      <c r="CC131" s="287"/>
      <c r="CD131" s="287"/>
      <c r="CE131" s="287"/>
      <c r="CF131" s="287"/>
      <c r="CG131" s="287"/>
      <c r="CH131" s="287"/>
      <c r="CI131" s="287"/>
      <c r="CJ131" s="287"/>
      <c r="CK131" s="287"/>
      <c r="CL131" s="287"/>
      <c r="CM131" s="287"/>
      <c r="CN131" s="287"/>
      <c r="CO131" s="287"/>
      <c r="CP131" s="287"/>
      <c r="CQ131" s="287"/>
      <c r="CR131" s="287"/>
      <c r="CS131" s="287"/>
      <c r="CT131" s="287"/>
      <c r="CU131" s="287"/>
      <c r="CV131" s="287"/>
      <c r="CW131" s="287"/>
      <c r="CX131" s="287"/>
      <c r="CY131" s="287"/>
      <c r="CZ131" s="287"/>
      <c r="DA131" s="287"/>
      <c r="DB131" s="287"/>
      <c r="DC131" s="287"/>
      <c r="DD131" s="287"/>
      <c r="DE131" s="287"/>
      <c r="DF131" s="287"/>
      <c r="DG131" s="287"/>
      <c r="DH131" s="287"/>
      <c r="DI131" s="287"/>
      <c r="DJ131" s="287"/>
      <c r="DK131" s="287"/>
      <c r="DL131" s="287"/>
      <c r="DM131" s="287"/>
      <c r="DN131" s="287"/>
      <c r="DO131" s="287"/>
      <c r="DP131" s="287"/>
      <c r="DQ131" s="287"/>
      <c r="DR131" s="287"/>
      <c r="DS131" s="287"/>
      <c r="DT131" s="287"/>
      <c r="DU131" s="287"/>
      <c r="DV131" s="287"/>
      <c r="DW131" s="287"/>
      <c r="DX131" s="287"/>
      <c r="DY131" s="287"/>
      <c r="DZ131" s="287"/>
      <c r="EA131" s="287"/>
      <c r="EB131" s="287"/>
      <c r="EC131" s="287"/>
      <c r="ED131" s="287"/>
      <c r="EE131" s="287"/>
      <c r="EF131" s="287"/>
      <c r="EG131" s="287"/>
      <c r="EH131" s="287"/>
      <c r="EI131" s="287"/>
      <c r="EJ131" s="287"/>
      <c r="EK131" s="287"/>
      <c r="EL131" s="287"/>
      <c r="EM131" s="287"/>
      <c r="EN131" s="287"/>
      <c r="EO131" s="287"/>
      <c r="EP131" s="287"/>
      <c r="EQ131" s="287"/>
      <c r="ER131" s="287"/>
      <c r="ES131" s="287"/>
      <c r="ET131" s="287"/>
      <c r="EU131" s="287"/>
      <c r="EV131" s="287"/>
      <c r="EW131" s="287"/>
      <c r="EX131" s="287"/>
      <c r="EY131" s="287"/>
      <c r="EZ131" s="287"/>
      <c r="FA131" s="287"/>
      <c r="FB131" s="287"/>
      <c r="FC131" s="287"/>
      <c r="FD131" s="287"/>
      <c r="FE131" s="287"/>
      <c r="FF131" s="287"/>
      <c r="FG131" s="287"/>
      <c r="FH131" s="287"/>
      <c r="FI131" s="287"/>
      <c r="FJ131" s="287"/>
      <c r="FK131" s="287"/>
      <c r="FL131" s="287"/>
      <c r="FM131" s="287"/>
      <c r="FN131" s="287"/>
      <c r="FO131" s="287"/>
      <c r="FP131" s="287"/>
      <c r="FQ131" s="287"/>
      <c r="FR131" s="287"/>
      <c r="FS131" s="287"/>
      <c r="FT131" s="287"/>
      <c r="FU131" s="287"/>
      <c r="FV131" s="287"/>
      <c r="FW131" s="287"/>
      <c r="FX131" s="287"/>
      <c r="FY131" s="287"/>
      <c r="FZ131" s="287"/>
      <c r="GA131" s="287"/>
      <c r="GB131" s="287"/>
      <c r="GC131" s="287"/>
      <c r="GD131" s="287"/>
      <c r="GE131" s="287"/>
      <c r="GF131" s="287"/>
      <c r="GG131" s="287"/>
      <c r="GH131" s="287"/>
      <c r="GI131" s="287"/>
      <c r="GJ131" s="287"/>
      <c r="GK131" s="287"/>
      <c r="GL131" s="287"/>
      <c r="GM131" s="287"/>
      <c r="GN131" s="287"/>
      <c r="GO131" s="287"/>
      <c r="GP131" s="287"/>
      <c r="GQ131" s="287"/>
      <c r="GR131" s="287"/>
      <c r="GS131" s="287"/>
      <c r="GT131" s="287"/>
      <c r="GU131" s="287"/>
      <c r="GV131" s="287"/>
      <c r="GW131" s="287"/>
      <c r="GX131" s="287"/>
      <c r="GY131" s="287"/>
      <c r="GZ131" s="287"/>
      <c r="HA131" s="287"/>
      <c r="HB131" s="287"/>
      <c r="HC131" s="287"/>
      <c r="HD131" s="287"/>
      <c r="HE131" s="287"/>
      <c r="HF131" s="287"/>
      <c r="HG131" s="287"/>
      <c r="HH131" s="287"/>
      <c r="HI131" s="287"/>
      <c r="HJ131" s="287"/>
      <c r="HK131" s="287"/>
      <c r="HL131" s="287"/>
      <c r="HM131" s="287"/>
      <c r="HN131" s="287"/>
      <c r="HO131" s="287"/>
      <c r="HP131" s="287"/>
      <c r="HQ131" s="287"/>
      <c r="HR131" s="287"/>
      <c r="HS131" s="287"/>
      <c r="HT131" s="287"/>
      <c r="HU131" s="287"/>
      <c r="HV131" s="287"/>
      <c r="HW131" s="287"/>
      <c r="HX131" s="287"/>
      <c r="HY131" s="287"/>
      <c r="HZ131" s="287"/>
      <c r="IA131" s="287"/>
      <c r="IB131" s="287"/>
      <c r="IC131" s="287"/>
      <c r="ID131" s="287"/>
      <c r="IE131" s="287"/>
      <c r="IF131" s="287"/>
      <c r="IG131" s="287"/>
      <c r="IH131" s="287"/>
      <c r="II131" s="287"/>
      <c r="IJ131" s="287"/>
      <c r="IK131" s="287"/>
      <c r="IL131" s="287"/>
      <c r="IM131" s="287"/>
      <c r="IN131" s="287"/>
      <c r="IO131" s="287"/>
      <c r="IP131" s="287"/>
      <c r="IQ131" s="287"/>
      <c r="IR131" s="287"/>
      <c r="IS131" s="287"/>
      <c r="IT131" s="287"/>
      <c r="IU131" s="287"/>
      <c r="IV131" s="287"/>
      <c r="IW131" s="287"/>
    </row>
    <row r="132" spans="1:257" ht="18" customHeight="1">
      <c r="A132" s="275" t="s">
        <v>536</v>
      </c>
      <c r="B132" s="276"/>
      <c r="C132" s="277">
        <f>+Merleg_m!U88</f>
        <v>249253</v>
      </c>
      <c r="D132" s="313">
        <f>IF(C126=0,"",C132/C126)</f>
        <v>0.53363520558356614</v>
      </c>
      <c r="E132" s="313"/>
      <c r="F132" s="313"/>
      <c r="G132" s="306">
        <f>+Merleg_m!X88</f>
        <v>123753</v>
      </c>
      <c r="H132" s="306"/>
      <c r="I132" s="202">
        <f>IF(G126=0,"",G132/G126)</f>
        <v>0.48777536468946708</v>
      </c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 s="177"/>
      <c r="BL132" s="177"/>
      <c r="BM132" s="177"/>
      <c r="BN132" s="177"/>
      <c r="BO132" s="177"/>
      <c r="BP132" s="177"/>
      <c r="BQ132" s="177"/>
      <c r="BR132" s="177"/>
      <c r="BS132" s="177"/>
      <c r="BT132" s="177"/>
      <c r="BU132" s="177"/>
      <c r="BV132" s="177"/>
      <c r="BW132" s="177"/>
      <c r="BX132" s="177"/>
      <c r="BY132" s="177"/>
      <c r="BZ132" s="177"/>
      <c r="CA132" s="177"/>
      <c r="CB132" s="177"/>
      <c r="CC132" s="177"/>
      <c r="CD132" s="177"/>
      <c r="CE132" s="177"/>
      <c r="CF132" s="177"/>
      <c r="CG132" s="177"/>
      <c r="CH132" s="177"/>
      <c r="CI132" s="177"/>
      <c r="CJ132" s="177"/>
      <c r="CK132" s="177"/>
      <c r="CL132" s="177"/>
      <c r="CM132" s="177"/>
      <c r="CN132" s="177"/>
      <c r="CO132" s="177"/>
      <c r="CP132" s="177"/>
      <c r="CQ132" s="177"/>
      <c r="CR132" s="177"/>
      <c r="CS132" s="177"/>
      <c r="CT132" s="177"/>
      <c r="CU132" s="177"/>
      <c r="CV132" s="177"/>
      <c r="CW132" s="177"/>
      <c r="CX132" s="177"/>
      <c r="CY132" s="177"/>
      <c r="CZ132" s="177"/>
      <c r="DA132" s="177"/>
      <c r="DB132" s="177"/>
      <c r="DC132" s="177"/>
      <c r="DD132" s="177"/>
      <c r="DE132" s="177"/>
      <c r="DF132" s="177"/>
      <c r="DG132" s="177"/>
      <c r="DH132" s="177"/>
      <c r="DI132" s="177"/>
      <c r="DJ132" s="177"/>
      <c r="DK132" s="177"/>
      <c r="DL132" s="177"/>
      <c r="DM132" s="177"/>
      <c r="DN132" s="177"/>
      <c r="DO132" s="177"/>
      <c r="DP132" s="177"/>
      <c r="DQ132" s="177"/>
      <c r="DR132" s="177"/>
      <c r="DS132" s="177"/>
      <c r="DT132" s="177"/>
      <c r="DU132" s="177"/>
      <c r="DV132" s="177"/>
      <c r="DW132" s="177"/>
      <c r="DX132" s="177"/>
      <c r="DY132" s="177"/>
      <c r="DZ132" s="177"/>
      <c r="EA132" s="177"/>
      <c r="EB132" s="177"/>
      <c r="EC132" s="177"/>
      <c r="ED132" s="177"/>
      <c r="EE132" s="177"/>
      <c r="EF132" s="177"/>
      <c r="EG132" s="177"/>
      <c r="EH132" s="177"/>
      <c r="EI132" s="177"/>
      <c r="EJ132" s="177"/>
      <c r="EK132" s="177"/>
      <c r="EL132" s="177"/>
      <c r="EM132" s="177"/>
      <c r="EN132" s="177"/>
      <c r="EO132" s="177"/>
      <c r="EP132" s="177"/>
      <c r="EQ132" s="177"/>
      <c r="ER132" s="177"/>
      <c r="ES132" s="177"/>
      <c r="ET132" s="177"/>
      <c r="EU132" s="177"/>
      <c r="EV132" s="177"/>
      <c r="EW132" s="177"/>
      <c r="EX132" s="177"/>
      <c r="EY132" s="177"/>
      <c r="EZ132" s="177"/>
      <c r="FA132" s="177"/>
      <c r="FB132" s="177"/>
      <c r="FC132" s="177"/>
      <c r="FD132" s="177"/>
      <c r="FE132" s="177"/>
      <c r="FF132" s="177"/>
      <c r="FG132" s="177"/>
      <c r="FH132" s="177"/>
      <c r="FI132" s="177"/>
      <c r="FJ132" s="177"/>
      <c r="FK132" s="177"/>
      <c r="FL132" s="177"/>
      <c r="FM132" s="177"/>
      <c r="FN132" s="177"/>
      <c r="FO132" s="177"/>
      <c r="FP132" s="177"/>
      <c r="FQ132" s="177"/>
      <c r="FR132" s="177"/>
      <c r="FS132" s="177"/>
      <c r="FT132" s="177"/>
      <c r="FU132" s="177"/>
      <c r="FV132" s="177"/>
      <c r="FW132" s="177"/>
      <c r="FX132" s="177"/>
      <c r="FY132" s="177"/>
      <c r="FZ132" s="177"/>
      <c r="GA132" s="177"/>
      <c r="GB132" s="177"/>
      <c r="GC132" s="177"/>
      <c r="GD132" s="177"/>
      <c r="GE132" s="177"/>
      <c r="GF132" s="177"/>
      <c r="GG132" s="177"/>
      <c r="GH132" s="177"/>
      <c r="GI132" s="177"/>
      <c r="GJ132" s="177"/>
      <c r="GK132" s="177"/>
      <c r="GL132" s="177"/>
      <c r="GM132" s="177"/>
      <c r="GN132" s="177"/>
      <c r="GO132" s="177"/>
      <c r="GP132" s="177"/>
      <c r="GQ132" s="177"/>
      <c r="GR132" s="177"/>
      <c r="GS132" s="177"/>
      <c r="GT132" s="177"/>
      <c r="GU132" s="177"/>
      <c r="GV132" s="177"/>
      <c r="GW132" s="177"/>
      <c r="GX132" s="177"/>
      <c r="GY132" s="177"/>
      <c r="GZ132" s="177"/>
      <c r="HA132" s="177"/>
      <c r="HB132" s="177"/>
      <c r="HC132" s="177"/>
      <c r="HD132" s="177"/>
      <c r="HE132" s="177"/>
      <c r="HF132" s="177"/>
      <c r="HG132" s="177"/>
      <c r="HH132" s="177"/>
      <c r="HI132" s="177"/>
      <c r="HJ132" s="177"/>
      <c r="HK132" s="177"/>
      <c r="HL132" s="177"/>
      <c r="HM132" s="177"/>
      <c r="HN132" s="177"/>
      <c r="HO132" s="177"/>
      <c r="HP132" s="177"/>
      <c r="HQ132" s="177"/>
      <c r="HR132" s="177"/>
      <c r="HS132" s="177"/>
      <c r="HT132" s="177"/>
      <c r="HU132" s="177"/>
      <c r="HV132" s="177"/>
      <c r="HW132" s="177"/>
      <c r="HX132" s="177"/>
      <c r="HY132" s="177"/>
      <c r="HZ132" s="177"/>
      <c r="IA132" s="177"/>
      <c r="IB132" s="177"/>
      <c r="IC132" s="177"/>
      <c r="ID132" s="177"/>
      <c r="IE132" s="177"/>
      <c r="IF132" s="177"/>
      <c r="IG132" s="177"/>
      <c r="IH132" s="177"/>
      <c r="II132" s="177"/>
      <c r="IJ132" s="177"/>
      <c r="IK132" s="177"/>
      <c r="IL132" s="177"/>
      <c r="IM132" s="177"/>
      <c r="IN132" s="177"/>
      <c r="IO132" s="177"/>
      <c r="IP132" s="177"/>
      <c r="IQ132" s="177"/>
      <c r="IR132" s="177"/>
      <c r="IS132" s="177"/>
      <c r="IT132" s="177"/>
      <c r="IU132" s="177"/>
      <c r="IV132" s="177"/>
      <c r="IW132" s="177"/>
    </row>
    <row r="133" spans="1:257" ht="30">
      <c r="A133" s="279" t="s">
        <v>537</v>
      </c>
      <c r="B133" s="280"/>
      <c r="C133" s="281">
        <v>0</v>
      </c>
      <c r="D133" s="314">
        <f>IF(C126=0,"",C133/C126)</f>
        <v>0</v>
      </c>
      <c r="E133" s="314"/>
      <c r="F133" s="314"/>
      <c r="G133" s="308">
        <v>0</v>
      </c>
      <c r="H133" s="308"/>
      <c r="I133" s="290">
        <f>IF(G126=0,"",G133/G126)</f>
        <v>0</v>
      </c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 s="177"/>
      <c r="BL133" s="177"/>
      <c r="BM133" s="177"/>
      <c r="BN133" s="177"/>
      <c r="BO133" s="177"/>
      <c r="BP133" s="177"/>
      <c r="BQ133" s="177"/>
      <c r="BR133" s="177"/>
      <c r="BS133" s="177"/>
      <c r="BT133" s="177"/>
      <c r="BU133" s="177"/>
      <c r="BV133" s="177"/>
      <c r="BW133" s="177"/>
      <c r="BX133" s="177"/>
      <c r="BY133" s="177"/>
      <c r="BZ133" s="177"/>
      <c r="CA133" s="177"/>
      <c r="CB133" s="177"/>
      <c r="CC133" s="177"/>
      <c r="CD133" s="177"/>
      <c r="CE133" s="177"/>
      <c r="CF133" s="177"/>
      <c r="CG133" s="177"/>
      <c r="CH133" s="177"/>
      <c r="CI133" s="177"/>
      <c r="CJ133" s="177"/>
      <c r="CK133" s="177"/>
      <c r="CL133" s="177"/>
      <c r="CM133" s="177"/>
      <c r="CN133" s="177"/>
      <c r="CO133" s="177"/>
      <c r="CP133" s="177"/>
      <c r="CQ133" s="177"/>
      <c r="CR133" s="177"/>
      <c r="CS133" s="177"/>
      <c r="CT133" s="177"/>
      <c r="CU133" s="177"/>
      <c r="CV133" s="177"/>
      <c r="CW133" s="177"/>
      <c r="CX133" s="177"/>
      <c r="CY133" s="177"/>
      <c r="CZ133" s="177"/>
      <c r="DA133" s="177"/>
      <c r="DB133" s="177"/>
      <c r="DC133" s="177"/>
      <c r="DD133" s="177"/>
      <c r="DE133" s="177"/>
      <c r="DF133" s="177"/>
      <c r="DG133" s="177"/>
      <c r="DH133" s="177"/>
      <c r="DI133" s="177"/>
      <c r="DJ133" s="177"/>
      <c r="DK133" s="177"/>
      <c r="DL133" s="177"/>
      <c r="DM133" s="177"/>
      <c r="DN133" s="177"/>
      <c r="DO133" s="177"/>
      <c r="DP133" s="177"/>
      <c r="DQ133" s="177"/>
      <c r="DR133" s="177"/>
      <c r="DS133" s="177"/>
      <c r="DT133" s="177"/>
      <c r="DU133" s="177"/>
      <c r="DV133" s="177"/>
      <c r="DW133" s="177"/>
      <c r="DX133" s="177"/>
      <c r="DY133" s="177"/>
      <c r="DZ133" s="177"/>
      <c r="EA133" s="177"/>
      <c r="EB133" s="177"/>
      <c r="EC133" s="177"/>
      <c r="ED133" s="177"/>
      <c r="EE133" s="177"/>
      <c r="EF133" s="177"/>
      <c r="EG133" s="177"/>
      <c r="EH133" s="177"/>
      <c r="EI133" s="177"/>
      <c r="EJ133" s="177"/>
      <c r="EK133" s="177"/>
      <c r="EL133" s="177"/>
      <c r="EM133" s="177"/>
      <c r="EN133" s="177"/>
      <c r="EO133" s="177"/>
      <c r="EP133" s="177"/>
      <c r="EQ133" s="177"/>
      <c r="ER133" s="177"/>
      <c r="ES133" s="177"/>
      <c r="ET133" s="177"/>
      <c r="EU133" s="177"/>
      <c r="EV133" s="177"/>
      <c r="EW133" s="177"/>
      <c r="EX133" s="177"/>
      <c r="EY133" s="177"/>
      <c r="EZ133" s="177"/>
      <c r="FA133" s="177"/>
      <c r="FB133" s="177"/>
      <c r="FC133" s="177"/>
      <c r="FD133" s="177"/>
      <c r="FE133" s="177"/>
      <c r="FF133" s="177"/>
      <c r="FG133" s="177"/>
      <c r="FH133" s="177"/>
      <c r="FI133" s="177"/>
      <c r="FJ133" s="177"/>
      <c r="FK133" s="177"/>
      <c r="FL133" s="177"/>
      <c r="FM133" s="177"/>
      <c r="FN133" s="177"/>
      <c r="FO133" s="177"/>
      <c r="FP133" s="177"/>
      <c r="FQ133" s="177"/>
      <c r="FR133" s="177"/>
      <c r="FS133" s="177"/>
      <c r="FT133" s="177"/>
      <c r="FU133" s="177"/>
      <c r="FV133" s="177"/>
      <c r="FW133" s="177"/>
      <c r="FX133" s="177"/>
      <c r="FY133" s="177"/>
      <c r="FZ133" s="177"/>
      <c r="GA133" s="177"/>
      <c r="GB133" s="177"/>
      <c r="GC133" s="177"/>
      <c r="GD133" s="177"/>
      <c r="GE133" s="177"/>
      <c r="GF133" s="177"/>
      <c r="GG133" s="177"/>
      <c r="GH133" s="177"/>
      <c r="GI133" s="177"/>
      <c r="GJ133" s="177"/>
      <c r="GK133" s="177"/>
      <c r="GL133" s="177"/>
      <c r="GM133" s="177"/>
      <c r="GN133" s="177"/>
      <c r="GO133" s="177"/>
      <c r="GP133" s="177"/>
      <c r="GQ133" s="177"/>
      <c r="GR133" s="177"/>
      <c r="GS133" s="177"/>
      <c r="GT133" s="177"/>
      <c r="GU133" s="177"/>
      <c r="GV133" s="177"/>
      <c r="GW133" s="177"/>
      <c r="GX133" s="177"/>
      <c r="GY133" s="177"/>
      <c r="GZ133" s="177"/>
      <c r="HA133" s="177"/>
      <c r="HB133" s="177"/>
      <c r="HC133" s="177"/>
      <c r="HD133" s="177"/>
      <c r="HE133" s="177"/>
      <c r="HF133" s="177"/>
      <c r="HG133" s="177"/>
      <c r="HH133" s="177"/>
      <c r="HI133" s="177"/>
      <c r="HJ133" s="177"/>
      <c r="HK133" s="177"/>
      <c r="HL133" s="177"/>
      <c r="HM133" s="177"/>
      <c r="HN133" s="177"/>
      <c r="HO133" s="177"/>
      <c r="HP133" s="177"/>
      <c r="HQ133" s="177"/>
      <c r="HR133" s="177"/>
      <c r="HS133" s="177"/>
      <c r="HT133" s="177"/>
      <c r="HU133" s="177"/>
      <c r="HV133" s="177"/>
      <c r="HW133" s="177"/>
      <c r="HX133" s="177"/>
      <c r="HY133" s="177"/>
      <c r="HZ133" s="177"/>
      <c r="IA133" s="177"/>
      <c r="IB133" s="177"/>
      <c r="IC133" s="177"/>
      <c r="ID133" s="177"/>
      <c r="IE133" s="177"/>
      <c r="IF133" s="177"/>
      <c r="IG133" s="177"/>
      <c r="IH133" s="177"/>
      <c r="II133" s="177"/>
      <c r="IJ133" s="177"/>
      <c r="IK133" s="177"/>
      <c r="IL133" s="177"/>
      <c r="IM133" s="177"/>
      <c r="IN133" s="177"/>
      <c r="IO133" s="177"/>
      <c r="IP133" s="177"/>
      <c r="IQ133" s="177"/>
      <c r="IR133" s="177"/>
      <c r="IS133" s="177"/>
      <c r="IT133" s="177"/>
      <c r="IU133" s="177"/>
      <c r="IV133" s="177"/>
      <c r="IW133" s="177"/>
    </row>
    <row r="134" spans="1:257" ht="18" customHeight="1">
      <c r="A134" s="275" t="s">
        <v>538</v>
      </c>
      <c r="B134" s="276"/>
      <c r="C134" s="277">
        <v>0</v>
      </c>
      <c r="D134" s="315">
        <f>IF(C126=0,"",C134/C126)</f>
        <v>0</v>
      </c>
      <c r="E134" s="315"/>
      <c r="F134" s="315"/>
      <c r="G134" s="310">
        <v>0</v>
      </c>
      <c r="H134" s="310"/>
      <c r="I134" s="202">
        <f>IF(G126=0,"",G134/G126)</f>
        <v>0</v>
      </c>
      <c r="J134" s="177"/>
      <c r="K134" s="177"/>
      <c r="L134" s="177"/>
      <c r="M134" s="177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W134" s="177"/>
      <c r="AX134" s="177"/>
      <c r="AY134" s="177"/>
      <c r="AZ134" s="177"/>
      <c r="BA134" s="177"/>
      <c r="BB134" s="177"/>
      <c r="BC134" s="177"/>
      <c r="BD134" s="177"/>
      <c r="BE134" s="177"/>
      <c r="BF134" s="177"/>
      <c r="BG134" s="177"/>
      <c r="BH134" s="177"/>
      <c r="BI134" s="177"/>
      <c r="BJ134" s="177"/>
      <c r="BK134" s="177"/>
      <c r="BL134" s="177"/>
      <c r="BM134" s="177"/>
      <c r="BN134" s="177"/>
      <c r="BO134" s="177"/>
      <c r="BP134" s="177"/>
      <c r="BQ134" s="177"/>
      <c r="BR134" s="177"/>
      <c r="BS134" s="177"/>
      <c r="BT134" s="177"/>
      <c r="BU134" s="177"/>
      <c r="BV134" s="177"/>
      <c r="BW134" s="177"/>
      <c r="BX134" s="177"/>
      <c r="BY134" s="177"/>
      <c r="BZ134" s="177"/>
      <c r="CA134" s="177"/>
      <c r="CB134" s="177"/>
      <c r="CC134" s="177"/>
      <c r="CD134" s="177"/>
      <c r="CE134" s="177"/>
      <c r="CF134" s="177"/>
      <c r="CG134" s="177"/>
      <c r="CH134" s="177"/>
      <c r="CI134" s="177"/>
      <c r="CJ134" s="177"/>
      <c r="CK134" s="177"/>
      <c r="CL134" s="177"/>
      <c r="CM134" s="177"/>
      <c r="CN134" s="177"/>
      <c r="CO134" s="177"/>
      <c r="CP134" s="177"/>
      <c r="CQ134" s="177"/>
      <c r="CR134" s="177"/>
      <c r="CS134" s="177"/>
      <c r="CT134" s="177"/>
      <c r="CU134" s="177"/>
      <c r="CV134" s="177"/>
      <c r="CW134" s="177"/>
      <c r="CX134" s="177"/>
      <c r="CY134" s="177"/>
      <c r="CZ134" s="177"/>
      <c r="DA134" s="177"/>
      <c r="DB134" s="177"/>
      <c r="DC134" s="177"/>
      <c r="DD134" s="177"/>
      <c r="DE134" s="177"/>
      <c r="DF134" s="177"/>
      <c r="DG134" s="177"/>
      <c r="DH134" s="177"/>
      <c r="DI134" s="177"/>
      <c r="DJ134" s="177"/>
      <c r="DK134" s="177"/>
      <c r="DL134" s="177"/>
      <c r="DM134" s="177"/>
      <c r="DN134" s="177"/>
      <c r="DO134" s="177"/>
      <c r="DP134" s="177"/>
      <c r="DQ134" s="177"/>
      <c r="DR134" s="177"/>
      <c r="DS134" s="177"/>
      <c r="DT134" s="177"/>
      <c r="DU134" s="177"/>
      <c r="DV134" s="177"/>
      <c r="DW134" s="177"/>
      <c r="DX134" s="177"/>
      <c r="DY134" s="177"/>
      <c r="DZ134" s="177"/>
      <c r="EA134" s="177"/>
      <c r="EB134" s="177"/>
      <c r="EC134" s="177"/>
      <c r="ED134" s="177"/>
      <c r="EE134" s="177"/>
      <c r="EF134" s="177"/>
      <c r="EG134" s="177"/>
      <c r="EH134" s="177"/>
      <c r="EI134" s="177"/>
      <c r="EJ134" s="177"/>
      <c r="EK134" s="177"/>
      <c r="EL134" s="177"/>
      <c r="EM134" s="177"/>
      <c r="EN134" s="177"/>
      <c r="EO134" s="177"/>
      <c r="EP134" s="177"/>
      <c r="EQ134" s="177"/>
      <c r="ER134" s="177"/>
      <c r="ES134" s="177"/>
      <c r="ET134" s="177"/>
      <c r="EU134" s="177"/>
      <c r="EV134" s="177"/>
      <c r="EW134" s="177"/>
      <c r="EX134" s="177"/>
      <c r="EY134" s="177"/>
      <c r="EZ134" s="177"/>
      <c r="FA134" s="177"/>
      <c r="FB134" s="177"/>
      <c r="FC134" s="177"/>
      <c r="FD134" s="177"/>
      <c r="FE134" s="177"/>
      <c r="FF134" s="177"/>
      <c r="FG134" s="177"/>
      <c r="FH134" s="177"/>
      <c r="FI134" s="177"/>
      <c r="FJ134" s="177"/>
      <c r="FK134" s="177"/>
      <c r="FL134" s="177"/>
      <c r="FM134" s="177"/>
      <c r="FN134" s="177"/>
      <c r="FO134" s="177"/>
      <c r="FP134" s="177"/>
      <c r="FQ134" s="177"/>
      <c r="FR134" s="177"/>
      <c r="FS134" s="177"/>
      <c r="FT134" s="177"/>
      <c r="FU134" s="177"/>
      <c r="FV134" s="177"/>
      <c r="FW134" s="177"/>
      <c r="FX134" s="177"/>
      <c r="FY134" s="177"/>
      <c r="FZ134" s="177"/>
      <c r="GA134" s="177"/>
      <c r="GB134" s="177"/>
      <c r="GC134" s="177"/>
      <c r="GD134" s="177"/>
      <c r="GE134" s="177"/>
      <c r="GF134" s="177"/>
      <c r="GG134" s="177"/>
      <c r="GH134" s="177"/>
      <c r="GI134" s="177"/>
      <c r="GJ134" s="177"/>
      <c r="GK134" s="177"/>
      <c r="GL134" s="177"/>
      <c r="GM134" s="177"/>
      <c r="GN134" s="177"/>
      <c r="GO134" s="177"/>
      <c r="GP134" s="177"/>
      <c r="GQ134" s="177"/>
      <c r="GR134" s="177"/>
      <c r="GS134" s="177"/>
      <c r="GT134" s="177"/>
      <c r="GU134" s="177"/>
      <c r="GV134" s="177"/>
      <c r="GW134" s="177"/>
      <c r="GX134" s="177"/>
      <c r="GY134" s="177"/>
      <c r="GZ134" s="177"/>
      <c r="HA134" s="177"/>
      <c r="HB134" s="177"/>
      <c r="HC134" s="177"/>
      <c r="HD134" s="177"/>
      <c r="HE134" s="177"/>
      <c r="HF134" s="177"/>
      <c r="HG134" s="177"/>
      <c r="HH134" s="177"/>
      <c r="HI134" s="177"/>
      <c r="HJ134" s="177"/>
      <c r="HK134" s="177"/>
      <c r="HL134" s="177"/>
      <c r="HM134" s="177"/>
      <c r="HN134" s="177"/>
      <c r="HO134" s="177"/>
      <c r="HP134" s="177"/>
      <c r="HQ134" s="177"/>
      <c r="HR134" s="177"/>
      <c r="HS134" s="177"/>
      <c r="HT134" s="177"/>
      <c r="HU134" s="177"/>
      <c r="HV134" s="177"/>
      <c r="HW134" s="177"/>
      <c r="HX134" s="177"/>
      <c r="HY134" s="177"/>
      <c r="HZ134" s="177"/>
      <c r="IA134" s="177"/>
      <c r="IB134" s="177"/>
      <c r="IC134" s="177"/>
      <c r="ID134" s="177"/>
      <c r="IE134" s="177"/>
      <c r="IF134" s="177"/>
      <c r="IG134" s="177"/>
      <c r="IH134" s="177"/>
      <c r="II134" s="177"/>
      <c r="IJ134" s="177"/>
      <c r="IK134" s="177"/>
      <c r="IL134" s="177"/>
      <c r="IM134" s="177"/>
      <c r="IN134" s="177"/>
      <c r="IO134" s="177"/>
      <c r="IP134" s="177"/>
      <c r="IQ134" s="177"/>
      <c r="IR134" s="177"/>
      <c r="IS134" s="177"/>
      <c r="IT134" s="177"/>
      <c r="IU134" s="177"/>
      <c r="IV134" s="177"/>
      <c r="IW134" s="177"/>
    </row>
    <row r="135" spans="1:257" ht="36" customHeight="1">
      <c r="A135" s="283" t="s">
        <v>539</v>
      </c>
      <c r="B135" s="284"/>
      <c r="C135" s="285">
        <f>Merleg_m!U88</f>
        <v>249253</v>
      </c>
      <c r="D135" s="316">
        <f>IF(C126=0,"",C135/C126)</f>
        <v>0.53363520558356614</v>
      </c>
      <c r="E135" s="316"/>
      <c r="F135" s="316"/>
      <c r="G135" s="312">
        <f>Merleg_m!X88</f>
        <v>123753</v>
      </c>
      <c r="H135" s="312"/>
      <c r="I135" s="291">
        <f>IF(G126=0,"",G135/G126)</f>
        <v>0.48777536468946708</v>
      </c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  <c r="AA135" s="287"/>
      <c r="AB135" s="287"/>
      <c r="AC135" s="287"/>
      <c r="AD135" s="287"/>
      <c r="AE135" s="287"/>
      <c r="AF135" s="287"/>
      <c r="AG135" s="287"/>
      <c r="AH135" s="287"/>
      <c r="AI135" s="287"/>
      <c r="AJ135" s="287"/>
      <c r="AK135" s="287"/>
      <c r="AL135" s="287"/>
      <c r="AM135" s="287"/>
      <c r="AN135" s="287"/>
      <c r="AO135" s="287"/>
      <c r="AP135" s="287"/>
      <c r="AQ135" s="287"/>
      <c r="AR135" s="287"/>
      <c r="AS135" s="287"/>
      <c r="AT135" s="287"/>
      <c r="AU135" s="287"/>
      <c r="AV135" s="287"/>
      <c r="AW135" s="287"/>
      <c r="AX135" s="287"/>
      <c r="AY135" s="287"/>
      <c r="AZ135" s="287"/>
      <c r="BA135" s="287"/>
      <c r="BB135" s="287"/>
      <c r="BC135" s="287"/>
      <c r="BD135" s="287"/>
      <c r="BE135" s="287"/>
      <c r="BF135" s="287"/>
      <c r="BG135" s="287"/>
      <c r="BH135" s="287"/>
      <c r="BI135" s="287"/>
      <c r="BJ135" s="287"/>
      <c r="BK135" s="287"/>
      <c r="BL135" s="287"/>
      <c r="BM135" s="287"/>
      <c r="BN135" s="287"/>
      <c r="BO135" s="287"/>
      <c r="BP135" s="287"/>
      <c r="BQ135" s="287"/>
      <c r="BR135" s="287"/>
      <c r="BS135" s="287"/>
      <c r="BT135" s="287"/>
      <c r="BU135" s="287"/>
      <c r="BV135" s="287"/>
      <c r="BW135" s="287"/>
      <c r="BX135" s="287"/>
      <c r="BY135" s="287"/>
      <c r="BZ135" s="287"/>
      <c r="CA135" s="287"/>
      <c r="CB135" s="287"/>
      <c r="CC135" s="287"/>
      <c r="CD135" s="287"/>
      <c r="CE135" s="287"/>
      <c r="CF135" s="287"/>
      <c r="CG135" s="287"/>
      <c r="CH135" s="287"/>
      <c r="CI135" s="287"/>
      <c r="CJ135" s="287"/>
      <c r="CK135" s="287"/>
      <c r="CL135" s="287"/>
      <c r="CM135" s="287"/>
      <c r="CN135" s="287"/>
      <c r="CO135" s="287"/>
      <c r="CP135" s="287"/>
      <c r="CQ135" s="287"/>
      <c r="CR135" s="287"/>
      <c r="CS135" s="287"/>
      <c r="CT135" s="287"/>
      <c r="CU135" s="287"/>
      <c r="CV135" s="287"/>
      <c r="CW135" s="287"/>
      <c r="CX135" s="287"/>
      <c r="CY135" s="287"/>
      <c r="CZ135" s="287"/>
      <c r="DA135" s="287"/>
      <c r="DB135" s="287"/>
      <c r="DC135" s="287"/>
      <c r="DD135" s="287"/>
      <c r="DE135" s="287"/>
      <c r="DF135" s="287"/>
      <c r="DG135" s="287"/>
      <c r="DH135" s="287"/>
      <c r="DI135" s="287"/>
      <c r="DJ135" s="287"/>
      <c r="DK135" s="287"/>
      <c r="DL135" s="287"/>
      <c r="DM135" s="287"/>
      <c r="DN135" s="287"/>
      <c r="DO135" s="287"/>
      <c r="DP135" s="287"/>
      <c r="DQ135" s="287"/>
      <c r="DR135" s="287"/>
      <c r="DS135" s="287"/>
      <c r="DT135" s="287"/>
      <c r="DU135" s="287"/>
      <c r="DV135" s="287"/>
      <c r="DW135" s="287"/>
      <c r="DX135" s="287"/>
      <c r="DY135" s="287"/>
      <c r="DZ135" s="287"/>
      <c r="EA135" s="287"/>
      <c r="EB135" s="287"/>
      <c r="EC135" s="287"/>
      <c r="ED135" s="287"/>
      <c r="EE135" s="287"/>
      <c r="EF135" s="287"/>
      <c r="EG135" s="287"/>
      <c r="EH135" s="287"/>
      <c r="EI135" s="287"/>
      <c r="EJ135" s="287"/>
      <c r="EK135" s="287"/>
      <c r="EL135" s="287"/>
      <c r="EM135" s="287"/>
      <c r="EN135" s="287"/>
      <c r="EO135" s="287"/>
      <c r="EP135" s="287"/>
      <c r="EQ135" s="287"/>
      <c r="ER135" s="287"/>
      <c r="ES135" s="287"/>
      <c r="ET135" s="287"/>
      <c r="EU135" s="287"/>
      <c r="EV135" s="287"/>
      <c r="EW135" s="287"/>
      <c r="EX135" s="287"/>
      <c r="EY135" s="287"/>
      <c r="EZ135" s="287"/>
      <c r="FA135" s="287"/>
      <c r="FB135" s="287"/>
      <c r="FC135" s="287"/>
      <c r="FD135" s="287"/>
      <c r="FE135" s="287"/>
      <c r="FF135" s="287"/>
      <c r="FG135" s="287"/>
      <c r="FH135" s="287"/>
      <c r="FI135" s="287"/>
      <c r="FJ135" s="287"/>
      <c r="FK135" s="287"/>
      <c r="FL135" s="287"/>
      <c r="FM135" s="287"/>
      <c r="FN135" s="287"/>
      <c r="FO135" s="287"/>
      <c r="FP135" s="287"/>
      <c r="FQ135" s="287"/>
      <c r="FR135" s="287"/>
      <c r="FS135" s="287"/>
      <c r="FT135" s="287"/>
      <c r="FU135" s="287"/>
      <c r="FV135" s="287"/>
      <c r="FW135" s="287"/>
      <c r="FX135" s="287"/>
      <c r="FY135" s="287"/>
      <c r="FZ135" s="287"/>
      <c r="GA135" s="287"/>
      <c r="GB135" s="287"/>
      <c r="GC135" s="287"/>
      <c r="GD135" s="287"/>
      <c r="GE135" s="287"/>
      <c r="GF135" s="287"/>
      <c r="GG135" s="287"/>
      <c r="GH135" s="287"/>
      <c r="GI135" s="287"/>
      <c r="GJ135" s="287"/>
      <c r="GK135" s="287"/>
      <c r="GL135" s="287"/>
      <c r="GM135" s="287"/>
      <c r="GN135" s="287"/>
      <c r="GO135" s="287"/>
      <c r="GP135" s="287"/>
      <c r="GQ135" s="287"/>
      <c r="GR135" s="287"/>
      <c r="GS135" s="287"/>
      <c r="GT135" s="287"/>
      <c r="GU135" s="287"/>
      <c r="GV135" s="287"/>
      <c r="GW135" s="287"/>
      <c r="GX135" s="287"/>
      <c r="GY135" s="287"/>
      <c r="GZ135" s="287"/>
      <c r="HA135" s="287"/>
      <c r="HB135" s="287"/>
      <c r="HC135" s="287"/>
      <c r="HD135" s="287"/>
      <c r="HE135" s="287"/>
      <c r="HF135" s="287"/>
      <c r="HG135" s="287"/>
      <c r="HH135" s="287"/>
      <c r="HI135" s="287"/>
      <c r="HJ135" s="287"/>
      <c r="HK135" s="287"/>
      <c r="HL135" s="287"/>
      <c r="HM135" s="287"/>
      <c r="HN135" s="287"/>
      <c r="HO135" s="287"/>
      <c r="HP135" s="287"/>
      <c r="HQ135" s="287"/>
      <c r="HR135" s="287"/>
      <c r="HS135" s="287"/>
      <c r="HT135" s="287"/>
      <c r="HU135" s="287"/>
      <c r="HV135" s="287"/>
      <c r="HW135" s="287"/>
      <c r="HX135" s="287"/>
      <c r="HY135" s="287"/>
      <c r="HZ135" s="287"/>
      <c r="IA135" s="287"/>
      <c r="IB135" s="287"/>
      <c r="IC135" s="287"/>
      <c r="ID135" s="287"/>
      <c r="IE135" s="287"/>
      <c r="IF135" s="287"/>
      <c r="IG135" s="287"/>
      <c r="IH135" s="287"/>
      <c r="II135" s="287"/>
      <c r="IJ135" s="287"/>
      <c r="IK135" s="287"/>
      <c r="IL135" s="287"/>
      <c r="IM135" s="287"/>
      <c r="IN135" s="287"/>
      <c r="IO135" s="287"/>
      <c r="IP135" s="287"/>
      <c r="IQ135" s="287"/>
      <c r="IR135" s="287"/>
      <c r="IS135" s="287"/>
      <c r="IT135" s="287"/>
      <c r="IU135" s="287"/>
      <c r="IV135" s="287"/>
      <c r="IW135" s="287"/>
    </row>
    <row r="136" spans="1:257" ht="18" customHeight="1">
      <c r="A136" s="275" t="s">
        <v>93</v>
      </c>
      <c r="B136" s="276"/>
      <c r="C136" s="277">
        <f>Merleg_m!U89</f>
        <v>30456</v>
      </c>
      <c r="D136" s="313">
        <f>IF(C126=0,"",C136/C126)</f>
        <v>6.5204406050290639E-2</v>
      </c>
      <c r="E136" s="313"/>
      <c r="F136" s="313"/>
      <c r="G136" s="306">
        <f>Merleg_m!X89+Merleg_m!V89</f>
        <v>21781</v>
      </c>
      <c r="H136" s="306"/>
      <c r="I136" s="202">
        <f>IF(G126=0,"",G136/G126)</f>
        <v>8.5850324584464885E-2</v>
      </c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W136" s="177"/>
      <c r="AX136" s="177"/>
      <c r="AY136" s="177"/>
      <c r="AZ136" s="177"/>
      <c r="BA136" s="177"/>
      <c r="BB136" s="177"/>
      <c r="BC136" s="177"/>
      <c r="BD136" s="177"/>
      <c r="BE136" s="177"/>
      <c r="BF136" s="177"/>
      <c r="BG136" s="177"/>
      <c r="BH136" s="177"/>
      <c r="BI136" s="177"/>
      <c r="BJ136" s="177"/>
      <c r="BK136" s="177"/>
      <c r="BL136" s="177"/>
      <c r="BM136" s="177"/>
      <c r="BN136" s="177"/>
      <c r="BO136" s="177"/>
      <c r="BP136" s="177"/>
      <c r="BQ136" s="177"/>
      <c r="BR136" s="177"/>
      <c r="BS136" s="177"/>
      <c r="BT136" s="177"/>
      <c r="BU136" s="177"/>
      <c r="BV136" s="177"/>
      <c r="BW136" s="177"/>
      <c r="BX136" s="177"/>
      <c r="BY136" s="177"/>
      <c r="BZ136" s="177"/>
      <c r="CA136" s="177"/>
      <c r="CB136" s="177"/>
      <c r="CC136" s="177"/>
      <c r="CD136" s="177"/>
      <c r="CE136" s="177"/>
      <c r="CF136" s="177"/>
      <c r="CG136" s="177"/>
      <c r="CH136" s="177"/>
      <c r="CI136" s="177"/>
      <c r="CJ136" s="177"/>
      <c r="CK136" s="177"/>
      <c r="CL136" s="177"/>
      <c r="CM136" s="177"/>
      <c r="CN136" s="177"/>
      <c r="CO136" s="177"/>
      <c r="CP136" s="177"/>
      <c r="CQ136" s="177"/>
      <c r="CR136" s="177"/>
      <c r="CS136" s="177"/>
      <c r="CT136" s="177"/>
      <c r="CU136" s="177"/>
      <c r="CV136" s="177"/>
      <c r="CW136" s="177"/>
      <c r="CX136" s="177"/>
      <c r="CY136" s="177"/>
      <c r="CZ136" s="177"/>
      <c r="DA136" s="177"/>
      <c r="DB136" s="177"/>
      <c r="DC136" s="177"/>
      <c r="DD136" s="177"/>
      <c r="DE136" s="177"/>
      <c r="DF136" s="177"/>
      <c r="DG136" s="177"/>
      <c r="DH136" s="177"/>
      <c r="DI136" s="177"/>
      <c r="DJ136" s="177"/>
      <c r="DK136" s="177"/>
      <c r="DL136" s="177"/>
      <c r="DM136" s="177"/>
      <c r="DN136" s="177"/>
      <c r="DO136" s="177"/>
      <c r="DP136" s="177"/>
      <c r="DQ136" s="177"/>
      <c r="DR136" s="177"/>
      <c r="DS136" s="177"/>
      <c r="DT136" s="177"/>
      <c r="DU136" s="177"/>
      <c r="DV136" s="177"/>
      <c r="DW136" s="177"/>
      <c r="DX136" s="177"/>
      <c r="DY136" s="177"/>
      <c r="DZ136" s="177"/>
      <c r="EA136" s="177"/>
      <c r="EB136" s="177"/>
      <c r="EC136" s="177"/>
      <c r="ED136" s="177"/>
      <c r="EE136" s="177"/>
      <c r="EF136" s="177"/>
      <c r="EG136" s="177"/>
      <c r="EH136" s="177"/>
      <c r="EI136" s="177"/>
      <c r="EJ136" s="177"/>
      <c r="EK136" s="177"/>
      <c r="EL136" s="177"/>
      <c r="EM136" s="177"/>
      <c r="EN136" s="177"/>
      <c r="EO136" s="177"/>
      <c r="EP136" s="177"/>
      <c r="EQ136" s="177"/>
      <c r="ER136" s="177"/>
      <c r="ES136" s="177"/>
      <c r="ET136" s="177"/>
      <c r="EU136" s="177"/>
      <c r="EV136" s="177"/>
      <c r="EW136" s="177"/>
      <c r="EX136" s="177"/>
      <c r="EY136" s="177"/>
      <c r="EZ136" s="177"/>
      <c r="FA136" s="177"/>
      <c r="FB136" s="177"/>
      <c r="FC136" s="177"/>
      <c r="FD136" s="177"/>
      <c r="FE136" s="177"/>
      <c r="FF136" s="177"/>
      <c r="FG136" s="177"/>
      <c r="FH136" s="177"/>
      <c r="FI136" s="177"/>
      <c r="FJ136" s="177"/>
      <c r="FK136" s="177"/>
      <c r="FL136" s="177"/>
      <c r="FM136" s="177"/>
      <c r="FN136" s="177"/>
      <c r="FO136" s="177"/>
      <c r="FP136" s="177"/>
      <c r="FQ136" s="177"/>
      <c r="FR136" s="177"/>
      <c r="FS136" s="177"/>
      <c r="FT136" s="177"/>
      <c r="FU136" s="177"/>
      <c r="FV136" s="177"/>
      <c r="FW136" s="177"/>
      <c r="FX136" s="177"/>
      <c r="FY136" s="177"/>
      <c r="FZ136" s="177"/>
      <c r="GA136" s="177"/>
      <c r="GB136" s="177"/>
      <c r="GC136" s="177"/>
      <c r="GD136" s="177"/>
      <c r="GE136" s="177"/>
      <c r="GF136" s="177"/>
      <c r="GG136" s="177"/>
      <c r="GH136" s="177"/>
      <c r="GI136" s="177"/>
      <c r="GJ136" s="177"/>
      <c r="GK136" s="177"/>
      <c r="GL136" s="177"/>
      <c r="GM136" s="177"/>
      <c r="GN136" s="177"/>
      <c r="GO136" s="177"/>
      <c r="GP136" s="177"/>
      <c r="GQ136" s="177"/>
      <c r="GR136" s="177"/>
      <c r="GS136" s="177"/>
      <c r="GT136" s="177"/>
      <c r="GU136" s="177"/>
      <c r="GV136" s="177"/>
      <c r="GW136" s="177"/>
      <c r="GX136" s="177"/>
      <c r="GY136" s="177"/>
      <c r="GZ136" s="177"/>
      <c r="HA136" s="177"/>
      <c r="HB136" s="177"/>
      <c r="HC136" s="177"/>
      <c r="HD136" s="177"/>
      <c r="HE136" s="177"/>
      <c r="HF136" s="177"/>
      <c r="HG136" s="177"/>
      <c r="HH136" s="177"/>
      <c r="HI136" s="177"/>
      <c r="HJ136" s="177"/>
      <c r="HK136" s="177"/>
      <c r="HL136" s="177"/>
      <c r="HM136" s="177"/>
      <c r="HN136" s="177"/>
      <c r="HO136" s="177"/>
      <c r="HP136" s="177"/>
      <c r="HQ136" s="177"/>
      <c r="HR136" s="177"/>
      <c r="HS136" s="177"/>
      <c r="HT136" s="177"/>
      <c r="HU136" s="177"/>
      <c r="HV136" s="177"/>
      <c r="HW136" s="177"/>
      <c r="HX136" s="177"/>
      <c r="HY136" s="177"/>
      <c r="HZ136" s="177"/>
      <c r="IA136" s="177"/>
      <c r="IB136" s="177"/>
      <c r="IC136" s="177"/>
      <c r="ID136" s="177"/>
      <c r="IE136" s="177"/>
      <c r="IF136" s="177"/>
      <c r="IG136" s="177"/>
      <c r="IH136" s="177"/>
      <c r="II136" s="177"/>
      <c r="IJ136" s="177"/>
      <c r="IK136" s="177"/>
      <c r="IL136" s="177"/>
      <c r="IM136" s="177"/>
      <c r="IN136" s="177"/>
      <c r="IO136" s="177"/>
      <c r="IP136" s="177"/>
      <c r="IQ136" s="177"/>
      <c r="IR136" s="177"/>
      <c r="IS136" s="177"/>
      <c r="IT136" s="177"/>
      <c r="IU136" s="177"/>
      <c r="IV136" s="177"/>
      <c r="IW136" s="177"/>
    </row>
    <row r="137" spans="1:257" ht="18" customHeight="1">
      <c r="A137" s="275" t="s">
        <v>95</v>
      </c>
      <c r="B137" s="276"/>
      <c r="C137" s="277">
        <f>+Merleg_m!U90</f>
        <v>17692</v>
      </c>
      <c r="D137" s="315">
        <f>IF(C126=0,"",C137/C126)</f>
        <v>3.787747412141259E-2</v>
      </c>
      <c r="E137" s="315"/>
      <c r="F137" s="315"/>
      <c r="G137" s="310">
        <f>+Merleg_m!X90</f>
        <v>6206</v>
      </c>
      <c r="H137" s="310"/>
      <c r="I137" s="202">
        <f>IF(G126=0,"",G137/G126)</f>
        <v>2.4461095191735414E-2</v>
      </c>
      <c r="J137" s="177"/>
      <c r="K137" s="177"/>
      <c r="L137" s="177"/>
      <c r="M137" s="177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W137" s="177"/>
      <c r="AX137" s="177"/>
      <c r="AY137" s="177"/>
      <c r="AZ137" s="177"/>
      <c r="BA137" s="177"/>
      <c r="BB137" s="177"/>
      <c r="BC137" s="177"/>
      <c r="BD137" s="177"/>
      <c r="BE137" s="177"/>
      <c r="BF137" s="177"/>
      <c r="BG137" s="177"/>
      <c r="BH137" s="177"/>
      <c r="BI137" s="177"/>
      <c r="BJ137" s="177"/>
      <c r="BK137" s="177"/>
      <c r="BL137" s="177"/>
      <c r="BM137" s="177"/>
      <c r="BN137" s="177"/>
      <c r="BO137" s="177"/>
      <c r="BP137" s="177"/>
      <c r="BQ137" s="177"/>
      <c r="BR137" s="177"/>
      <c r="BS137" s="177"/>
      <c r="BT137" s="177"/>
      <c r="BU137" s="177"/>
      <c r="BV137" s="177"/>
      <c r="BW137" s="177"/>
      <c r="BX137" s="177"/>
      <c r="BY137" s="177"/>
      <c r="BZ137" s="177"/>
      <c r="CA137" s="177"/>
      <c r="CB137" s="177"/>
      <c r="CC137" s="177"/>
      <c r="CD137" s="177"/>
      <c r="CE137" s="177"/>
      <c r="CF137" s="177"/>
      <c r="CG137" s="177"/>
      <c r="CH137" s="177"/>
      <c r="CI137" s="177"/>
      <c r="CJ137" s="177"/>
      <c r="CK137" s="177"/>
      <c r="CL137" s="177"/>
      <c r="CM137" s="177"/>
      <c r="CN137" s="177"/>
      <c r="CO137" s="177"/>
      <c r="CP137" s="177"/>
      <c r="CQ137" s="177"/>
      <c r="CR137" s="177"/>
      <c r="CS137" s="177"/>
      <c r="CT137" s="177"/>
      <c r="CU137" s="177"/>
      <c r="CV137" s="177"/>
      <c r="CW137" s="177"/>
      <c r="CX137" s="177"/>
      <c r="CY137" s="177"/>
      <c r="CZ137" s="177"/>
      <c r="DA137" s="177"/>
      <c r="DB137" s="177"/>
      <c r="DC137" s="177"/>
      <c r="DD137" s="177"/>
      <c r="DE137" s="177"/>
      <c r="DF137" s="177"/>
      <c r="DG137" s="177"/>
      <c r="DH137" s="177"/>
      <c r="DI137" s="177"/>
      <c r="DJ137" s="177"/>
      <c r="DK137" s="177"/>
      <c r="DL137" s="177"/>
      <c r="DM137" s="177"/>
      <c r="DN137" s="177"/>
      <c r="DO137" s="177"/>
      <c r="DP137" s="177"/>
      <c r="DQ137" s="177"/>
      <c r="DR137" s="177"/>
      <c r="DS137" s="177"/>
      <c r="DT137" s="177"/>
      <c r="DU137" s="177"/>
      <c r="DV137" s="177"/>
      <c r="DW137" s="177"/>
      <c r="DX137" s="177"/>
      <c r="DY137" s="177"/>
      <c r="DZ137" s="177"/>
      <c r="EA137" s="177"/>
      <c r="EB137" s="177"/>
      <c r="EC137" s="177"/>
      <c r="ED137" s="177"/>
      <c r="EE137" s="177"/>
      <c r="EF137" s="177"/>
      <c r="EG137" s="177"/>
      <c r="EH137" s="177"/>
      <c r="EI137" s="177"/>
      <c r="EJ137" s="177"/>
      <c r="EK137" s="177"/>
      <c r="EL137" s="177"/>
      <c r="EM137" s="177"/>
      <c r="EN137" s="177"/>
      <c r="EO137" s="177"/>
      <c r="EP137" s="177"/>
      <c r="EQ137" s="177"/>
      <c r="ER137" s="177"/>
      <c r="ES137" s="177"/>
      <c r="ET137" s="177"/>
      <c r="EU137" s="177"/>
      <c r="EV137" s="177"/>
      <c r="EW137" s="177"/>
      <c r="EX137" s="177"/>
      <c r="EY137" s="177"/>
      <c r="EZ137" s="177"/>
      <c r="FA137" s="177"/>
      <c r="FB137" s="177"/>
      <c r="FC137" s="177"/>
      <c r="FD137" s="177"/>
      <c r="FE137" s="177"/>
      <c r="FF137" s="177"/>
      <c r="FG137" s="177"/>
      <c r="FH137" s="177"/>
      <c r="FI137" s="177"/>
      <c r="FJ137" s="177"/>
      <c r="FK137" s="177"/>
      <c r="FL137" s="177"/>
      <c r="FM137" s="177"/>
      <c r="FN137" s="177"/>
      <c r="FO137" s="177"/>
      <c r="FP137" s="177"/>
      <c r="FQ137" s="177"/>
      <c r="FR137" s="177"/>
      <c r="FS137" s="177"/>
      <c r="FT137" s="177"/>
      <c r="FU137" s="177"/>
      <c r="FV137" s="177"/>
      <c r="FW137" s="177"/>
      <c r="FX137" s="177"/>
      <c r="FY137" s="177"/>
      <c r="FZ137" s="177"/>
      <c r="GA137" s="177"/>
      <c r="GB137" s="177"/>
      <c r="GC137" s="177"/>
      <c r="GD137" s="177"/>
      <c r="GE137" s="177"/>
      <c r="GF137" s="177"/>
      <c r="GG137" s="177"/>
      <c r="GH137" s="177"/>
      <c r="GI137" s="177"/>
      <c r="GJ137" s="177"/>
      <c r="GK137" s="177"/>
      <c r="GL137" s="177"/>
      <c r="GM137" s="177"/>
      <c r="GN137" s="177"/>
      <c r="GO137" s="177"/>
      <c r="GP137" s="177"/>
      <c r="GQ137" s="177"/>
      <c r="GR137" s="177"/>
      <c r="GS137" s="177"/>
      <c r="GT137" s="177"/>
      <c r="GU137" s="177"/>
      <c r="GV137" s="177"/>
      <c r="GW137" s="177"/>
      <c r="GX137" s="177"/>
      <c r="GY137" s="177"/>
      <c r="GZ137" s="177"/>
      <c r="HA137" s="177"/>
      <c r="HB137" s="177"/>
      <c r="HC137" s="177"/>
      <c r="HD137" s="177"/>
      <c r="HE137" s="177"/>
      <c r="HF137" s="177"/>
      <c r="HG137" s="177"/>
      <c r="HH137" s="177"/>
      <c r="HI137" s="177"/>
      <c r="HJ137" s="177"/>
      <c r="HK137" s="177"/>
      <c r="HL137" s="177"/>
      <c r="HM137" s="177"/>
      <c r="HN137" s="177"/>
      <c r="HO137" s="177"/>
      <c r="HP137" s="177"/>
      <c r="HQ137" s="177"/>
      <c r="HR137" s="177"/>
      <c r="HS137" s="177"/>
      <c r="HT137" s="177"/>
      <c r="HU137" s="177"/>
      <c r="HV137" s="177"/>
      <c r="HW137" s="177"/>
      <c r="HX137" s="177"/>
      <c r="HY137" s="177"/>
      <c r="HZ137" s="177"/>
      <c r="IA137" s="177"/>
      <c r="IB137" s="177"/>
      <c r="IC137" s="177"/>
      <c r="ID137" s="177"/>
      <c r="IE137" s="177"/>
      <c r="IF137" s="177"/>
      <c r="IG137" s="177"/>
      <c r="IH137" s="177"/>
      <c r="II137" s="177"/>
      <c r="IJ137" s="177"/>
      <c r="IK137" s="177"/>
      <c r="IL137" s="177"/>
      <c r="IM137" s="177"/>
      <c r="IN137" s="177"/>
      <c r="IO137" s="177"/>
      <c r="IP137" s="177"/>
      <c r="IQ137" s="177"/>
      <c r="IR137" s="177"/>
      <c r="IS137" s="177"/>
      <c r="IT137" s="177"/>
      <c r="IU137" s="177"/>
      <c r="IV137" s="177"/>
      <c r="IW137" s="177"/>
    </row>
    <row r="138" spans="1:257" ht="30">
      <c r="A138" s="283" t="s">
        <v>540</v>
      </c>
      <c r="B138" s="284"/>
      <c r="C138" s="285">
        <f>SUM(C131,C135:C137)</f>
        <v>438066</v>
      </c>
      <c r="D138" s="316">
        <f>IF(C126=0,"",C138/C126)</f>
        <v>0.93787212177655033</v>
      </c>
      <c r="E138" s="316"/>
      <c r="F138" s="316"/>
      <c r="G138" s="312">
        <f>SUM(G131,G135:G137)</f>
        <v>233395</v>
      </c>
      <c r="H138" s="312"/>
      <c r="I138" s="291">
        <f>IF(G126=0,"",G138/G126)</f>
        <v>0.91993189047294344</v>
      </c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7"/>
      <c r="AX138" s="287"/>
      <c r="AY138" s="287"/>
      <c r="AZ138" s="287"/>
      <c r="BA138" s="287"/>
      <c r="BB138" s="287"/>
      <c r="BC138" s="287"/>
      <c r="BD138" s="287"/>
      <c r="BE138" s="287"/>
      <c r="BF138" s="287"/>
      <c r="BG138" s="287"/>
      <c r="BH138" s="287"/>
      <c r="BI138" s="287"/>
      <c r="BJ138" s="287"/>
      <c r="BK138" s="287"/>
      <c r="BL138" s="287"/>
      <c r="BM138" s="287"/>
      <c r="BN138" s="287"/>
      <c r="BO138" s="287"/>
      <c r="BP138" s="287"/>
      <c r="BQ138" s="287"/>
      <c r="BR138" s="287"/>
      <c r="BS138" s="287"/>
      <c r="BT138" s="287"/>
      <c r="BU138" s="287"/>
      <c r="BV138" s="287"/>
      <c r="BW138" s="287"/>
      <c r="BX138" s="287"/>
      <c r="BY138" s="287"/>
      <c r="BZ138" s="287"/>
      <c r="CA138" s="287"/>
      <c r="CB138" s="287"/>
      <c r="CC138" s="287"/>
      <c r="CD138" s="287"/>
      <c r="CE138" s="287"/>
      <c r="CF138" s="287"/>
      <c r="CG138" s="287"/>
      <c r="CH138" s="287"/>
      <c r="CI138" s="287"/>
      <c r="CJ138" s="287"/>
      <c r="CK138" s="287"/>
      <c r="CL138" s="287"/>
      <c r="CM138" s="287"/>
      <c r="CN138" s="287"/>
      <c r="CO138" s="287"/>
      <c r="CP138" s="287"/>
      <c r="CQ138" s="287"/>
      <c r="CR138" s="287"/>
      <c r="CS138" s="287"/>
      <c r="CT138" s="287"/>
      <c r="CU138" s="287"/>
      <c r="CV138" s="287"/>
      <c r="CW138" s="287"/>
      <c r="CX138" s="287"/>
      <c r="CY138" s="287"/>
      <c r="CZ138" s="287"/>
      <c r="DA138" s="287"/>
      <c r="DB138" s="287"/>
      <c r="DC138" s="287"/>
      <c r="DD138" s="287"/>
      <c r="DE138" s="287"/>
      <c r="DF138" s="287"/>
      <c r="DG138" s="287"/>
      <c r="DH138" s="287"/>
      <c r="DI138" s="287"/>
      <c r="DJ138" s="287"/>
      <c r="DK138" s="287"/>
      <c r="DL138" s="287"/>
      <c r="DM138" s="287"/>
      <c r="DN138" s="287"/>
      <c r="DO138" s="287"/>
      <c r="DP138" s="287"/>
      <c r="DQ138" s="287"/>
      <c r="DR138" s="287"/>
      <c r="DS138" s="287"/>
      <c r="DT138" s="287"/>
      <c r="DU138" s="287"/>
      <c r="DV138" s="287"/>
      <c r="DW138" s="287"/>
      <c r="DX138" s="287"/>
      <c r="DY138" s="287"/>
      <c r="DZ138" s="287"/>
      <c r="EA138" s="287"/>
      <c r="EB138" s="287"/>
      <c r="EC138" s="287"/>
      <c r="ED138" s="287"/>
      <c r="EE138" s="287"/>
      <c r="EF138" s="287"/>
      <c r="EG138" s="287"/>
      <c r="EH138" s="287"/>
      <c r="EI138" s="287"/>
      <c r="EJ138" s="287"/>
      <c r="EK138" s="287"/>
      <c r="EL138" s="287"/>
      <c r="EM138" s="287"/>
      <c r="EN138" s="287"/>
      <c r="EO138" s="287"/>
      <c r="EP138" s="287"/>
      <c r="EQ138" s="287"/>
      <c r="ER138" s="287"/>
      <c r="ES138" s="287"/>
      <c r="ET138" s="287"/>
      <c r="EU138" s="287"/>
      <c r="EV138" s="287"/>
      <c r="EW138" s="287"/>
      <c r="EX138" s="287"/>
      <c r="EY138" s="287"/>
      <c r="EZ138" s="287"/>
      <c r="FA138" s="287"/>
      <c r="FB138" s="287"/>
      <c r="FC138" s="287"/>
      <c r="FD138" s="287"/>
      <c r="FE138" s="287"/>
      <c r="FF138" s="287"/>
      <c r="FG138" s="287"/>
      <c r="FH138" s="287"/>
      <c r="FI138" s="287"/>
      <c r="FJ138" s="287"/>
      <c r="FK138" s="287"/>
      <c r="FL138" s="287"/>
      <c r="FM138" s="287"/>
      <c r="FN138" s="287"/>
      <c r="FO138" s="287"/>
      <c r="FP138" s="287"/>
      <c r="FQ138" s="287"/>
      <c r="FR138" s="287"/>
      <c r="FS138" s="287"/>
      <c r="FT138" s="287"/>
      <c r="FU138" s="287"/>
      <c r="FV138" s="287"/>
      <c r="FW138" s="287"/>
      <c r="FX138" s="287"/>
      <c r="FY138" s="287"/>
      <c r="FZ138" s="287"/>
      <c r="GA138" s="287"/>
      <c r="GB138" s="287"/>
      <c r="GC138" s="287"/>
      <c r="GD138" s="287"/>
      <c r="GE138" s="287"/>
      <c r="GF138" s="287"/>
      <c r="GG138" s="287"/>
      <c r="GH138" s="287"/>
      <c r="GI138" s="287"/>
      <c r="GJ138" s="287"/>
      <c r="GK138" s="287"/>
      <c r="GL138" s="287"/>
      <c r="GM138" s="287"/>
      <c r="GN138" s="287"/>
      <c r="GO138" s="287"/>
      <c r="GP138" s="287"/>
      <c r="GQ138" s="287"/>
      <c r="GR138" s="287"/>
      <c r="GS138" s="287"/>
      <c r="GT138" s="287"/>
      <c r="GU138" s="287"/>
      <c r="GV138" s="287"/>
      <c r="GW138" s="287"/>
      <c r="GX138" s="287"/>
      <c r="GY138" s="287"/>
      <c r="GZ138" s="287"/>
      <c r="HA138" s="287"/>
      <c r="HB138" s="287"/>
      <c r="HC138" s="287"/>
      <c r="HD138" s="287"/>
      <c r="HE138" s="287"/>
      <c r="HF138" s="287"/>
      <c r="HG138" s="287"/>
      <c r="HH138" s="287"/>
      <c r="HI138" s="287"/>
      <c r="HJ138" s="287"/>
      <c r="HK138" s="287"/>
      <c r="HL138" s="287"/>
      <c r="HM138" s="287"/>
      <c r="HN138" s="287"/>
      <c r="HO138" s="287"/>
      <c r="HP138" s="287"/>
      <c r="HQ138" s="287"/>
      <c r="HR138" s="287"/>
      <c r="HS138" s="287"/>
      <c r="HT138" s="287"/>
      <c r="HU138" s="287"/>
      <c r="HV138" s="287"/>
      <c r="HW138" s="287"/>
      <c r="HX138" s="287"/>
      <c r="HY138" s="287"/>
      <c r="HZ138" s="287"/>
      <c r="IA138" s="287"/>
      <c r="IB138" s="287"/>
      <c r="IC138" s="287"/>
      <c r="ID138" s="287"/>
      <c r="IE138" s="287"/>
      <c r="IF138" s="287"/>
      <c r="IG138" s="287"/>
      <c r="IH138" s="287"/>
      <c r="II138" s="287"/>
      <c r="IJ138" s="287"/>
      <c r="IK138" s="287"/>
      <c r="IL138" s="287"/>
      <c r="IM138" s="287"/>
      <c r="IN138" s="287"/>
      <c r="IO138" s="287"/>
      <c r="IP138" s="287"/>
      <c r="IQ138" s="287"/>
      <c r="IR138" s="287"/>
      <c r="IS138" s="287"/>
      <c r="IT138" s="287"/>
      <c r="IU138" s="287"/>
      <c r="IV138" s="287"/>
      <c r="IW138" s="287"/>
    </row>
    <row r="139" spans="1:257" ht="36" customHeight="1">
      <c r="A139" s="283" t="s">
        <v>541</v>
      </c>
      <c r="B139" s="284"/>
      <c r="C139" s="285">
        <f>Merleg_m!U92</f>
        <v>25802</v>
      </c>
      <c r="D139" s="316">
        <f>IF(C126=0,"",C139/C126)</f>
        <v>5.5240480854662426E-2</v>
      </c>
      <c r="E139" s="316"/>
      <c r="F139" s="316"/>
      <c r="G139" s="312">
        <f>Merleg_m!X92</f>
        <v>20315</v>
      </c>
      <c r="H139" s="312"/>
      <c r="I139" s="291">
        <f>IF(G126=0,"",G139/G126)</f>
        <v>8.0072051050613102E-2</v>
      </c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  <c r="AH139" s="287"/>
      <c r="AI139" s="287"/>
      <c r="AJ139" s="287"/>
      <c r="AK139" s="287"/>
      <c r="AL139" s="287"/>
      <c r="AM139" s="287"/>
      <c r="AN139" s="287"/>
      <c r="AO139" s="287"/>
      <c r="AP139" s="287"/>
      <c r="AQ139" s="287"/>
      <c r="AR139" s="287"/>
      <c r="AS139" s="287"/>
      <c r="AT139" s="287"/>
      <c r="AU139" s="287"/>
      <c r="AV139" s="287"/>
      <c r="AW139" s="287"/>
      <c r="AX139" s="287"/>
      <c r="AY139" s="287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  <c r="BQ139" s="287"/>
      <c r="BR139" s="287"/>
      <c r="BS139" s="287"/>
      <c r="BT139" s="287"/>
      <c r="BU139" s="287"/>
      <c r="BV139" s="287"/>
      <c r="BW139" s="287"/>
      <c r="BX139" s="287"/>
      <c r="BY139" s="287"/>
      <c r="BZ139" s="287"/>
      <c r="CA139" s="287"/>
      <c r="CB139" s="287"/>
      <c r="CC139" s="287"/>
      <c r="CD139" s="287"/>
      <c r="CE139" s="287"/>
      <c r="CF139" s="287"/>
      <c r="CG139" s="287"/>
      <c r="CH139" s="287"/>
      <c r="CI139" s="287"/>
      <c r="CJ139" s="287"/>
      <c r="CK139" s="287"/>
      <c r="CL139" s="287"/>
      <c r="CM139" s="287"/>
      <c r="CN139" s="287"/>
      <c r="CO139" s="287"/>
      <c r="CP139" s="287"/>
      <c r="CQ139" s="287"/>
      <c r="CR139" s="287"/>
      <c r="CS139" s="287"/>
      <c r="CT139" s="287"/>
      <c r="CU139" s="287"/>
      <c r="CV139" s="287"/>
      <c r="CW139" s="287"/>
      <c r="CX139" s="287"/>
      <c r="CY139" s="287"/>
      <c r="CZ139" s="287"/>
      <c r="DA139" s="287"/>
      <c r="DB139" s="287"/>
      <c r="DC139" s="287"/>
      <c r="DD139" s="287"/>
      <c r="DE139" s="287"/>
      <c r="DF139" s="287"/>
      <c r="DG139" s="287"/>
      <c r="DH139" s="287"/>
      <c r="DI139" s="287"/>
      <c r="DJ139" s="287"/>
      <c r="DK139" s="287"/>
      <c r="DL139" s="287"/>
      <c r="DM139" s="287"/>
      <c r="DN139" s="287"/>
      <c r="DO139" s="287"/>
      <c r="DP139" s="287"/>
      <c r="DQ139" s="287"/>
      <c r="DR139" s="287"/>
      <c r="DS139" s="287"/>
      <c r="DT139" s="287"/>
      <c r="DU139" s="287"/>
      <c r="DV139" s="287"/>
      <c r="DW139" s="287"/>
      <c r="DX139" s="287"/>
      <c r="DY139" s="287"/>
      <c r="DZ139" s="287"/>
      <c r="EA139" s="287"/>
      <c r="EB139" s="287"/>
      <c r="EC139" s="287"/>
      <c r="ED139" s="287"/>
      <c r="EE139" s="287"/>
      <c r="EF139" s="287"/>
      <c r="EG139" s="287"/>
      <c r="EH139" s="287"/>
      <c r="EI139" s="287"/>
      <c r="EJ139" s="287"/>
      <c r="EK139" s="287"/>
      <c r="EL139" s="287"/>
      <c r="EM139" s="287"/>
      <c r="EN139" s="287"/>
      <c r="EO139" s="287"/>
      <c r="EP139" s="287"/>
      <c r="EQ139" s="287"/>
      <c r="ER139" s="287"/>
      <c r="ES139" s="287"/>
      <c r="ET139" s="287"/>
      <c r="EU139" s="287"/>
      <c r="EV139" s="287"/>
      <c r="EW139" s="287"/>
      <c r="EX139" s="287"/>
      <c r="EY139" s="287"/>
      <c r="EZ139" s="287"/>
      <c r="FA139" s="287"/>
      <c r="FB139" s="287"/>
      <c r="FC139" s="287"/>
      <c r="FD139" s="287"/>
      <c r="FE139" s="287"/>
      <c r="FF139" s="287"/>
      <c r="FG139" s="287"/>
      <c r="FH139" s="287"/>
      <c r="FI139" s="287"/>
      <c r="FJ139" s="287"/>
      <c r="FK139" s="287"/>
      <c r="FL139" s="287"/>
      <c r="FM139" s="287"/>
      <c r="FN139" s="287"/>
      <c r="FO139" s="287"/>
      <c r="FP139" s="287"/>
      <c r="FQ139" s="287"/>
      <c r="FR139" s="287"/>
      <c r="FS139" s="287"/>
      <c r="FT139" s="287"/>
      <c r="FU139" s="287"/>
      <c r="FV139" s="287"/>
      <c r="FW139" s="287"/>
      <c r="FX139" s="287"/>
      <c r="FY139" s="287"/>
      <c r="FZ139" s="287"/>
      <c r="GA139" s="287"/>
      <c r="GB139" s="287"/>
      <c r="GC139" s="287"/>
      <c r="GD139" s="287"/>
      <c r="GE139" s="287"/>
      <c r="GF139" s="287"/>
      <c r="GG139" s="287"/>
      <c r="GH139" s="287"/>
      <c r="GI139" s="287"/>
      <c r="GJ139" s="287"/>
      <c r="GK139" s="287"/>
      <c r="GL139" s="287"/>
      <c r="GM139" s="287"/>
      <c r="GN139" s="287"/>
      <c r="GO139" s="287"/>
      <c r="GP139" s="287"/>
      <c r="GQ139" s="287"/>
      <c r="GR139" s="287"/>
      <c r="GS139" s="287"/>
      <c r="GT139" s="287"/>
      <c r="GU139" s="287"/>
      <c r="GV139" s="287"/>
      <c r="GW139" s="287"/>
      <c r="GX139" s="287"/>
      <c r="GY139" s="287"/>
      <c r="GZ139" s="287"/>
      <c r="HA139" s="287"/>
      <c r="HB139" s="287"/>
      <c r="HC139" s="287"/>
      <c r="HD139" s="287"/>
      <c r="HE139" s="287"/>
      <c r="HF139" s="287"/>
      <c r="HG139" s="287"/>
      <c r="HH139" s="287"/>
      <c r="HI139" s="287"/>
      <c r="HJ139" s="287"/>
      <c r="HK139" s="287"/>
      <c r="HL139" s="287"/>
      <c r="HM139" s="287"/>
      <c r="HN139" s="287"/>
      <c r="HO139" s="287"/>
      <c r="HP139" s="287"/>
      <c r="HQ139" s="287"/>
      <c r="HR139" s="287"/>
      <c r="HS139" s="287"/>
      <c r="HT139" s="287"/>
      <c r="HU139" s="287"/>
      <c r="HV139" s="287"/>
      <c r="HW139" s="287"/>
      <c r="HX139" s="287"/>
      <c r="HY139" s="287"/>
      <c r="HZ139" s="287"/>
      <c r="IA139" s="287"/>
      <c r="IB139" s="287"/>
      <c r="IC139" s="287"/>
      <c r="ID139" s="287"/>
      <c r="IE139" s="287"/>
      <c r="IF139" s="287"/>
      <c r="IG139" s="287"/>
      <c r="IH139" s="287"/>
      <c r="II139" s="287"/>
      <c r="IJ139" s="287"/>
      <c r="IK139" s="287"/>
      <c r="IL139" s="287"/>
      <c r="IM139" s="287"/>
      <c r="IN139" s="287"/>
      <c r="IO139" s="287"/>
      <c r="IP139" s="287"/>
      <c r="IQ139" s="287"/>
      <c r="IR139" s="287"/>
      <c r="IS139" s="287"/>
      <c r="IT139" s="287"/>
      <c r="IU139" s="287"/>
      <c r="IV139" s="287"/>
      <c r="IW139" s="287"/>
    </row>
  </sheetData>
  <mergeCells count="53">
    <mergeCell ref="D139:F139"/>
    <mergeCell ref="G139:H139"/>
    <mergeCell ref="D136:F136"/>
    <mergeCell ref="G136:H136"/>
    <mergeCell ref="D137:F137"/>
    <mergeCell ref="G137:H137"/>
    <mergeCell ref="D138:F138"/>
    <mergeCell ref="G138:H138"/>
    <mergeCell ref="D133:F133"/>
    <mergeCell ref="G133:H133"/>
    <mergeCell ref="D134:F134"/>
    <mergeCell ref="G134:H134"/>
    <mergeCell ref="D135:F135"/>
    <mergeCell ref="G135:H135"/>
    <mergeCell ref="D130:F130"/>
    <mergeCell ref="G130:H130"/>
    <mergeCell ref="D131:F131"/>
    <mergeCell ref="G131:H131"/>
    <mergeCell ref="D132:F132"/>
    <mergeCell ref="G132:H132"/>
    <mergeCell ref="D127:F127"/>
    <mergeCell ref="D128:F128"/>
    <mergeCell ref="G128:H128"/>
    <mergeCell ref="D129:F129"/>
    <mergeCell ref="G129:H129"/>
    <mergeCell ref="D124:F124"/>
    <mergeCell ref="G124:H124"/>
    <mergeCell ref="D125:F125"/>
    <mergeCell ref="G125:H125"/>
    <mergeCell ref="D126:F126"/>
    <mergeCell ref="G126:H126"/>
    <mergeCell ref="D121:F121"/>
    <mergeCell ref="G121:H121"/>
    <mergeCell ref="D122:F122"/>
    <mergeCell ref="G122:H122"/>
    <mergeCell ref="D123:F123"/>
    <mergeCell ref="G123:H123"/>
    <mergeCell ref="A114:I114"/>
    <mergeCell ref="A116:I116"/>
    <mergeCell ref="C119:F119"/>
    <mergeCell ref="G119:I119"/>
    <mergeCell ref="D120:F120"/>
    <mergeCell ref="G120:H120"/>
    <mergeCell ref="A40:I40"/>
    <mergeCell ref="A74:I74"/>
    <mergeCell ref="A76:I76"/>
    <mergeCell ref="A78:I78"/>
    <mergeCell ref="A112:I112"/>
    <mergeCell ref="A4:I4"/>
    <mergeCell ref="A6:I6"/>
    <mergeCell ref="A8:I8"/>
    <mergeCell ref="A36:I36"/>
    <mergeCell ref="A38:I38"/>
  </mergeCells>
  <printOptions horizontalCentered="1"/>
  <pageMargins left="0.39374999999999999" right="0.39374999999999999" top="1.37777777777778" bottom="0.98402777777777795" header="1.10208333333333" footer="0.511811023622047"/>
  <pageSetup paperSize="9" scale="95" orientation="portrait" horizontalDpi="300" verticalDpi="300"/>
  <headerFooter>
    <oddHeader>&amp;R&amp;"Garamond"&amp;P. sz. melléklet</oddHeader>
  </headerFooter>
  <rowBreaks count="3" manualBreakCount="3">
    <brk id="32" max="16383" man="1"/>
    <brk id="70" max="16383" man="1"/>
    <brk id="1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IW143"/>
  <sheetViews>
    <sheetView showGridLines="0" showZeros="0" topLeftCell="A4" zoomScale="112" zoomScaleNormal="112" workbookViewId="0"/>
  </sheetViews>
  <sheetFormatPr baseColWidth="10" defaultColWidth="9.19921875" defaultRowHeight="14"/>
  <cols>
    <col min="1" max="1" width="21.796875" style="17" customWidth="1"/>
    <col min="2" max="2" width="2.59765625" style="17" customWidth="1"/>
    <col min="3" max="3" width="17.59765625" style="17" customWidth="1"/>
    <col min="4" max="5" width="2.59765625" style="17" customWidth="1"/>
    <col min="6" max="6" width="13.19921875" style="36" customWidth="1"/>
    <col min="7" max="7" width="2.59765625" style="17" customWidth="1"/>
    <col min="8" max="8" width="13.3984375" style="180" customWidth="1"/>
    <col min="9" max="9" width="14.19921875" style="180" customWidth="1"/>
    <col min="10" max="257" width="9.19921875" style="17"/>
  </cols>
  <sheetData>
    <row r="4" spans="1:257" ht="15">
      <c r="A4" s="3" t="str">
        <f>Adatok!B2</f>
        <v>MOGYORÓD NONPROFIT KFT</v>
      </c>
      <c r="B4" s="3"/>
      <c r="C4" s="3"/>
      <c r="D4" s="3"/>
      <c r="E4" s="3"/>
      <c r="F4" s="3"/>
      <c r="G4" s="3"/>
      <c r="H4" s="3"/>
      <c r="I4" s="3"/>
    </row>
    <row r="6" spans="1:257" ht="15">
      <c r="A6" s="3" t="s">
        <v>542</v>
      </c>
      <c r="B6" s="3"/>
      <c r="C6" s="3"/>
      <c r="D6" s="3"/>
      <c r="E6" s="3"/>
      <c r="F6" s="3"/>
      <c r="G6" s="3"/>
      <c r="H6" s="3"/>
      <c r="I6" s="3"/>
    </row>
    <row r="7" spans="1:257">
      <c r="A7" s="181"/>
      <c r="B7" s="181"/>
      <c r="C7" s="181"/>
      <c r="D7" s="181"/>
      <c r="E7" s="181"/>
      <c r="F7" s="181"/>
      <c r="G7" s="181"/>
      <c r="H7" s="182"/>
      <c r="I7" s="182"/>
    </row>
    <row r="8" spans="1:257" ht="15">
      <c r="A8" s="3" t="str">
        <f>Adatok!B6</f>
        <v>2025.</v>
      </c>
      <c r="B8" s="3"/>
      <c r="C8" s="3"/>
      <c r="D8" s="3"/>
      <c r="E8" s="3"/>
      <c r="F8" s="3"/>
      <c r="G8" s="3"/>
      <c r="H8" s="3"/>
      <c r="I8" s="3"/>
    </row>
    <row r="10" spans="1:257">
      <c r="I10" s="180" t="s">
        <v>113</v>
      </c>
    </row>
    <row r="11" spans="1:257" ht="30" customHeight="1">
      <c r="A11" s="183" t="s">
        <v>543</v>
      </c>
      <c r="B11" s="184"/>
      <c r="C11" s="185" t="s">
        <v>544</v>
      </c>
      <c r="D11" s="186"/>
      <c r="E11" s="184"/>
      <c r="F11" s="185" t="s">
        <v>545</v>
      </c>
      <c r="G11" s="186"/>
      <c r="H11" s="187" t="s">
        <v>546</v>
      </c>
      <c r="I11" s="188" t="s">
        <v>547</v>
      </c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9"/>
      <c r="DJ11" s="189"/>
      <c r="DK11" s="189"/>
      <c r="DL11" s="189"/>
      <c r="DM11" s="189"/>
      <c r="DN11" s="189"/>
      <c r="DO11" s="189"/>
      <c r="DP11" s="189"/>
      <c r="DQ11" s="189"/>
      <c r="DR11" s="189"/>
      <c r="DS11" s="189"/>
      <c r="DT11" s="189"/>
      <c r="DU11" s="189"/>
      <c r="DV11" s="189"/>
      <c r="DW11" s="189"/>
      <c r="DX11" s="189"/>
      <c r="DY11" s="189"/>
      <c r="DZ11" s="189"/>
      <c r="EA11" s="189"/>
      <c r="EB11" s="189"/>
      <c r="EC11" s="189"/>
      <c r="ED11" s="189"/>
      <c r="EE11" s="189"/>
      <c r="EF11" s="189"/>
      <c r="EG11" s="189"/>
      <c r="EH11" s="189"/>
      <c r="EI11" s="189"/>
      <c r="EJ11" s="189"/>
      <c r="EK11" s="189"/>
      <c r="EL11" s="189"/>
      <c r="EM11" s="189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/>
      <c r="FW11" s="189"/>
      <c r="FX11" s="189"/>
      <c r="FY11" s="189"/>
      <c r="FZ11" s="189"/>
      <c r="GA11" s="189"/>
      <c r="GB11" s="189"/>
      <c r="GC11" s="189"/>
      <c r="GD11" s="189"/>
      <c r="GE11" s="189"/>
      <c r="GF11" s="189"/>
      <c r="GG11" s="189"/>
      <c r="GH11" s="189"/>
      <c r="GI11" s="189"/>
      <c r="GJ11" s="189"/>
      <c r="GK11" s="189"/>
      <c r="GL11" s="189"/>
      <c r="GM11" s="189"/>
      <c r="GN11" s="189"/>
      <c r="GO11" s="189"/>
      <c r="GP11" s="189"/>
      <c r="GQ11" s="189"/>
      <c r="GR11" s="189"/>
      <c r="GS11" s="189"/>
      <c r="GT11" s="189"/>
      <c r="GU11" s="189"/>
      <c r="GV11" s="189"/>
      <c r="GW11" s="189"/>
      <c r="GX11" s="189"/>
      <c r="GY11" s="189"/>
      <c r="GZ11" s="189"/>
      <c r="HA11" s="189"/>
      <c r="HB11" s="189"/>
      <c r="HC11" s="189"/>
      <c r="HD11" s="189"/>
      <c r="HE11" s="189"/>
      <c r="HF11" s="189"/>
      <c r="HG11" s="189"/>
      <c r="HH11" s="189"/>
      <c r="HI11" s="189"/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189"/>
      <c r="HV11" s="189"/>
      <c r="HW11" s="189"/>
      <c r="HX11" s="189"/>
      <c r="HY11" s="189"/>
      <c r="HZ11" s="189"/>
      <c r="IA11" s="189"/>
      <c r="IB11" s="189"/>
      <c r="IC11" s="189"/>
      <c r="ID11" s="189"/>
      <c r="IE11" s="189"/>
      <c r="IF11" s="189"/>
      <c r="IG11" s="189"/>
      <c r="IH11" s="189"/>
      <c r="II11" s="189"/>
      <c r="IJ11" s="189"/>
      <c r="IK11" s="189"/>
      <c r="IL11" s="189"/>
      <c r="IM11" s="189"/>
      <c r="IN11" s="189"/>
      <c r="IO11" s="189"/>
      <c r="IP11" s="189"/>
      <c r="IQ11" s="189"/>
      <c r="IR11" s="189"/>
      <c r="IS11" s="189"/>
      <c r="IT11" s="189"/>
      <c r="IU11" s="189"/>
      <c r="IV11" s="189"/>
      <c r="IW11" s="189"/>
    </row>
    <row r="12" spans="1:257">
      <c r="A12" s="190"/>
      <c r="B12" s="191"/>
      <c r="C12" s="192"/>
      <c r="D12" s="193"/>
      <c r="E12" s="191"/>
      <c r="F12" s="194"/>
      <c r="G12" s="193"/>
      <c r="H12" s="195"/>
      <c r="I12" s="196"/>
    </row>
    <row r="13" spans="1:257" ht="15">
      <c r="A13" s="197" t="s">
        <v>548</v>
      </c>
      <c r="B13" s="198"/>
      <c r="C13" s="199" t="s">
        <v>549</v>
      </c>
      <c r="D13" s="200"/>
      <c r="E13" s="198"/>
      <c r="F13" s="199" t="s">
        <v>108</v>
      </c>
      <c r="G13" s="200"/>
      <c r="H13" s="201">
        <f>IF(Merleg_m!U19=0,"",Merleg_m!U37/Merleg_m!U19)</f>
        <v>0.11712263913602328</v>
      </c>
      <c r="I13" s="202">
        <f>IF(Merleg_m!X19=0,"",Merleg_m!X37/Merleg_m!X19)</f>
        <v>0.17215184389088536</v>
      </c>
    </row>
    <row r="14" spans="1:257" ht="15">
      <c r="A14" s="197" t="s">
        <v>550</v>
      </c>
      <c r="B14" s="203"/>
      <c r="C14" s="204" t="s">
        <v>551</v>
      </c>
      <c r="D14" s="205"/>
      <c r="E14" s="206"/>
      <c r="F14" s="207" t="s">
        <v>455</v>
      </c>
      <c r="G14" s="205"/>
      <c r="H14" s="201" t="e">
        <f>IF(#REF!=0,"",#REF!/#REF!)</f>
        <v>#REF!</v>
      </c>
      <c r="I14" s="202" t="e">
        <f>IF(#REF!=0,"",#REF!/#REF!)</f>
        <v>#REF!</v>
      </c>
    </row>
    <row r="15" spans="1:257">
      <c r="A15" s="197"/>
      <c r="B15" s="203"/>
      <c r="C15" s="204"/>
      <c r="D15" s="205"/>
      <c r="E15" s="206"/>
      <c r="F15" s="204"/>
      <c r="G15" s="205"/>
      <c r="H15" s="201"/>
      <c r="I15" s="202"/>
    </row>
    <row r="16" spans="1:257" ht="15">
      <c r="A16" s="208" t="s">
        <v>552</v>
      </c>
      <c r="B16" s="198"/>
      <c r="C16" s="199" t="s">
        <v>549</v>
      </c>
      <c r="D16" s="200"/>
      <c r="E16" s="198"/>
      <c r="F16" s="199" t="s">
        <v>108</v>
      </c>
      <c r="G16" s="200"/>
      <c r="H16" s="201">
        <f>IF(Merleg_m!U21=0,"",Merleg_m!U37/Merleg_m!U21)</f>
        <v>0.11712263913602328</v>
      </c>
      <c r="I16" s="202">
        <f>IF(Merleg_m!X21=0,"",Merleg_m!X37/Merleg_m!X21)</f>
        <v>0.17215184389088536</v>
      </c>
    </row>
    <row r="17" spans="1:9" ht="15">
      <c r="A17" s="209"/>
      <c r="B17" s="210"/>
      <c r="C17" s="211" t="s">
        <v>553</v>
      </c>
      <c r="D17" s="212"/>
      <c r="E17" s="213"/>
      <c r="F17" s="211" t="s">
        <v>458</v>
      </c>
      <c r="G17" s="212"/>
      <c r="H17" s="201" t="e">
        <f>IF(#REF!=0,"",#REF!/#REF!)</f>
        <v>#REF!</v>
      </c>
      <c r="I17" s="202" t="e">
        <f>IF(#REF!=0,"",#REF!/#REF!)</f>
        <v>#REF!</v>
      </c>
    </row>
    <row r="18" spans="1:9">
      <c r="A18" s="208"/>
      <c r="B18" s="210"/>
      <c r="C18" s="211"/>
      <c r="D18" s="212"/>
      <c r="E18" s="213"/>
      <c r="F18" s="211"/>
      <c r="G18" s="212"/>
      <c r="H18" s="201"/>
      <c r="I18" s="202"/>
    </row>
    <row r="19" spans="1:9" ht="15">
      <c r="A19" s="197" t="s">
        <v>554</v>
      </c>
      <c r="B19" s="203"/>
      <c r="C19" s="199" t="s">
        <v>551</v>
      </c>
      <c r="D19" s="205"/>
      <c r="E19" s="206"/>
      <c r="F19" s="199" t="s">
        <v>455</v>
      </c>
      <c r="G19" s="205"/>
      <c r="H19" s="201">
        <f>IF(Merleg_m!U19+Merleg_m!U23+Merleg_m!U28=0,"",Merleg_m!U19/(Merleg_m!U19+Merleg_m!U23+Merleg_m!U28))</f>
        <v>0.78676141138196165</v>
      </c>
      <c r="I19" s="202">
        <f>IF(Merleg_m!X19+Merleg_m!X23+Merleg_m!X28=0,"",Merleg_m!X19/(Merleg_m!X19+Merleg_m!X23+Merleg_m!X28))</f>
        <v>0.7571559790195771</v>
      </c>
    </row>
    <row r="20" spans="1:9" ht="15">
      <c r="A20" s="197"/>
      <c r="B20" s="203"/>
      <c r="C20" s="204" t="s">
        <v>555</v>
      </c>
      <c r="D20" s="205"/>
      <c r="E20" s="206"/>
      <c r="F20" s="204" t="s">
        <v>462</v>
      </c>
      <c r="G20" s="205"/>
      <c r="H20" s="201" t="e">
        <f>IF((#REF!+#REF!+#REF!)=0,"",#REF!/(#REF!+#REF!+#REF!))</f>
        <v>#REF!</v>
      </c>
      <c r="I20" s="202" t="e">
        <f>IF((#REF!+#REF!+#REF!)=0,"",#REF!/(#REF!+#REF!+#REF!))</f>
        <v>#REF!</v>
      </c>
    </row>
    <row r="21" spans="1:9">
      <c r="A21" s="197"/>
      <c r="B21" s="203"/>
      <c r="C21" s="204"/>
      <c r="D21" s="205"/>
      <c r="E21" s="206"/>
      <c r="F21" s="204"/>
      <c r="G21" s="205"/>
      <c r="H21" s="201"/>
      <c r="I21" s="202"/>
    </row>
    <row r="22" spans="1:9" ht="15">
      <c r="A22" s="214" t="s">
        <v>556</v>
      </c>
      <c r="B22" s="203"/>
      <c r="C22" s="199" t="s">
        <v>549</v>
      </c>
      <c r="D22" s="205"/>
      <c r="E22" s="206"/>
      <c r="F22" s="199" t="s">
        <v>108</v>
      </c>
      <c r="G22" s="205"/>
      <c r="H22" s="201">
        <f>IF(Merleg_m!U37+Merleg_m!U45+Merleg_m!U47+Merleg_m!U51=0,"",Merleg_m!U37/(Merleg_m!U37+Merleg_m!U45+Merleg_m!U47+Merleg_m!U51))</f>
        <v>8.8060350831337175E-2</v>
      </c>
      <c r="I22" s="202">
        <f>IF(Merleg_m!X37+Merleg_m!X45+Merleg_m!X47+Merleg_m!X51=0,"",Merleg_m!X37/(Merleg_m!X37+Merleg_m!X45+Merleg_m!X47+Merleg_m!X51))</f>
        <v>0.12569286520191067</v>
      </c>
    </row>
    <row r="23" spans="1:9" ht="15">
      <c r="A23" s="215"/>
      <c r="B23" s="216"/>
      <c r="C23" s="204" t="s">
        <v>557</v>
      </c>
      <c r="D23" s="205"/>
      <c r="E23" s="206"/>
      <c r="F23" s="204" t="s">
        <v>465</v>
      </c>
      <c r="G23" s="205"/>
      <c r="H23" s="201" t="e">
        <f>IF((#REF!+#REF!+#REF!+#REF!)=0,"",#REF!/(#REF!+#REF!+#REF!+#REF!))</f>
        <v>#REF!</v>
      </c>
      <c r="I23" s="202" t="e">
        <f>IF((#REF!+#REF!+#REF!+#REF!)=0,"",#REF!/(#REF!+#REF!+#REF!+#REF!))</f>
        <v>#REF!</v>
      </c>
    </row>
    <row r="24" spans="1:9">
      <c r="A24" s="214"/>
      <c r="B24" s="216"/>
      <c r="C24" s="204"/>
      <c r="D24" s="205"/>
      <c r="E24" s="206"/>
      <c r="F24" s="204"/>
      <c r="G24" s="205"/>
      <c r="H24" s="201"/>
      <c r="I24" s="202"/>
    </row>
    <row r="25" spans="1:9" ht="15">
      <c r="A25" s="197" t="s">
        <v>558</v>
      </c>
      <c r="B25" s="203"/>
      <c r="C25" s="199" t="s">
        <v>559</v>
      </c>
      <c r="D25" s="205"/>
      <c r="E25" s="206"/>
      <c r="F25" s="199" t="s">
        <v>468</v>
      </c>
      <c r="G25" s="205"/>
      <c r="H25" s="201">
        <f>IF(Merleg_m!U37=0,"",Merleg_m!U47/Merleg_m!U37)</f>
        <v>9.286662761179457</v>
      </c>
      <c r="I25" s="202">
        <f>IF(Merleg_m!X37=0,"",Merleg_m!X47/Merleg_m!X37)</f>
        <v>6.3013660323541334</v>
      </c>
    </row>
    <row r="26" spans="1:9" ht="15">
      <c r="A26" s="197"/>
      <c r="B26" s="203"/>
      <c r="C26" s="211" t="s">
        <v>549</v>
      </c>
      <c r="D26" s="205"/>
      <c r="E26" s="206"/>
      <c r="F26" s="204" t="s">
        <v>108</v>
      </c>
      <c r="G26" s="205"/>
      <c r="H26" s="201" t="e">
        <f>IF(#REF!=0,"",#REF!/#REF!)</f>
        <v>#REF!</v>
      </c>
      <c r="I26" s="202" t="e">
        <f>IF(#REF!=0,"",#REF!/#REF!)</f>
        <v>#REF!</v>
      </c>
    </row>
    <row r="27" spans="1:9">
      <c r="A27" s="197"/>
      <c r="B27" s="203"/>
      <c r="C27" s="204"/>
      <c r="D27" s="205"/>
      <c r="E27" s="206"/>
      <c r="F27" s="204"/>
      <c r="G27" s="205"/>
      <c r="H27" s="201"/>
      <c r="I27" s="202"/>
    </row>
    <row r="28" spans="1:9" ht="13.5" customHeight="1">
      <c r="A28" s="197" t="s">
        <v>560</v>
      </c>
      <c r="B28" s="203"/>
      <c r="C28" s="199" t="s">
        <v>561</v>
      </c>
      <c r="D28" s="205"/>
      <c r="E28" s="206"/>
      <c r="F28" s="199" t="s">
        <v>471</v>
      </c>
      <c r="G28" s="205"/>
      <c r="H28" s="201">
        <f>IF(Merleg_m!U37=0,"",Merleg_m!U50/Merleg_m!U37)</f>
        <v>6.1820542862722121</v>
      </c>
      <c r="I28" s="202">
        <f>IF(Merleg_m!X37=0,"",Merleg_m!X50/Merleg_m!X37)</f>
        <v>4.0784245186728372</v>
      </c>
    </row>
    <row r="29" spans="1:9" ht="15">
      <c r="A29" s="215"/>
      <c r="B29" s="203"/>
      <c r="C29" s="211" t="s">
        <v>549</v>
      </c>
      <c r="D29" s="212"/>
      <c r="E29" s="213"/>
      <c r="F29" s="211" t="s">
        <v>108</v>
      </c>
      <c r="G29" s="212"/>
      <c r="H29" s="201" t="e">
        <f>IF(#REF!=0,"",#REF!/#REF!)</f>
        <v>#REF!</v>
      </c>
      <c r="I29" s="202" t="e">
        <f>IF(#REF!=0,"",#REF!/#REF!)</f>
        <v>#REF!</v>
      </c>
    </row>
    <row r="30" spans="1:9">
      <c r="A30" s="217"/>
      <c r="B30" s="218"/>
      <c r="C30" s="219"/>
      <c r="D30" s="220"/>
      <c r="E30" s="219"/>
      <c r="F30" s="219"/>
      <c r="G30" s="219"/>
      <c r="H30" s="221"/>
      <c r="I30" s="222"/>
    </row>
    <row r="34" spans="1:9">
      <c r="I34" s="30"/>
    </row>
    <row r="36" spans="1:9" ht="15">
      <c r="A36" s="3" t="str">
        <f>Adatok!B2</f>
        <v>MOGYORÓD NONPROFIT KFT</v>
      </c>
      <c r="B36" s="3"/>
      <c r="C36" s="3"/>
      <c r="D36" s="3"/>
      <c r="E36" s="3"/>
      <c r="F36" s="3"/>
      <c r="G36" s="3"/>
      <c r="H36" s="3"/>
      <c r="I36" s="3"/>
    </row>
    <row r="38" spans="1:9" ht="15">
      <c r="A38" s="3" t="s">
        <v>562</v>
      </c>
      <c r="B38" s="3"/>
      <c r="C38" s="3"/>
      <c r="D38" s="3"/>
      <c r="E38" s="3"/>
      <c r="F38" s="3"/>
      <c r="G38" s="3"/>
      <c r="H38" s="3"/>
      <c r="I38" s="3"/>
    </row>
    <row r="40" spans="1:9" ht="15">
      <c r="A40" s="3" t="str">
        <f>Adatok!B6</f>
        <v>2025.</v>
      </c>
      <c r="B40" s="3"/>
      <c r="C40" s="3"/>
      <c r="D40" s="3"/>
      <c r="E40" s="3"/>
      <c r="F40" s="3"/>
      <c r="G40" s="3"/>
      <c r="H40" s="3"/>
      <c r="I40" s="3"/>
    </row>
    <row r="41" spans="1:9">
      <c r="I41" s="180" t="s">
        <v>113</v>
      </c>
    </row>
    <row r="42" spans="1:9" ht="30">
      <c r="A42" s="183" t="s">
        <v>543</v>
      </c>
      <c r="B42" s="184"/>
      <c r="C42" s="185" t="s">
        <v>544</v>
      </c>
      <c r="D42" s="186"/>
      <c r="E42" s="184"/>
      <c r="F42" s="185" t="s">
        <v>545</v>
      </c>
      <c r="G42" s="186"/>
      <c r="H42" s="187" t="s">
        <v>546</v>
      </c>
      <c r="I42" s="188" t="s">
        <v>547</v>
      </c>
    </row>
    <row r="43" spans="1:9">
      <c r="A43" s="190"/>
      <c r="B43" s="191"/>
      <c r="C43" s="192"/>
      <c r="D43" s="193"/>
      <c r="E43" s="191"/>
      <c r="F43" s="194"/>
      <c r="G43" s="193"/>
      <c r="H43" s="195"/>
      <c r="I43" s="196"/>
    </row>
    <row r="44" spans="1:9" ht="15">
      <c r="A44" s="197" t="s">
        <v>563</v>
      </c>
      <c r="B44" s="198"/>
      <c r="C44" s="199" t="s">
        <v>564</v>
      </c>
      <c r="D44" s="200"/>
      <c r="E44" s="198"/>
      <c r="F44" s="199" t="s">
        <v>480</v>
      </c>
      <c r="G44" s="200"/>
      <c r="H44" s="201">
        <f>IF(Merleg_m!U47=0,"",Merleg_m!U23/Merleg_m!U47)</f>
        <v>0.18844123893433143</v>
      </c>
      <c r="I44" s="202">
        <f>IF(Merleg_m!X47=0,"",Merleg_m!X23/Merleg_m!X47)</f>
        <v>7.6016242123014111E-2</v>
      </c>
    </row>
    <row r="45" spans="1:9" ht="15">
      <c r="A45" s="209"/>
      <c r="B45" s="203"/>
      <c r="C45" s="204" t="s">
        <v>559</v>
      </c>
      <c r="D45" s="205"/>
      <c r="E45" s="206"/>
      <c r="F45" s="207" t="s">
        <v>468</v>
      </c>
      <c r="G45" s="205"/>
      <c r="H45" s="201"/>
      <c r="I45" s="202"/>
    </row>
    <row r="46" spans="1:9">
      <c r="A46" s="197"/>
      <c r="B46" s="203"/>
      <c r="C46" s="204"/>
      <c r="D46" s="205"/>
      <c r="E46" s="206"/>
      <c r="F46" s="204"/>
      <c r="G46" s="205"/>
      <c r="H46" s="201"/>
      <c r="I46" s="202"/>
    </row>
    <row r="47" spans="1:9" ht="15">
      <c r="A47" s="197" t="s">
        <v>565</v>
      </c>
      <c r="B47" s="198"/>
      <c r="C47" s="199" t="s">
        <v>564</v>
      </c>
      <c r="D47" s="200"/>
      <c r="E47" s="198"/>
      <c r="F47" s="199" t="s">
        <v>480</v>
      </c>
      <c r="G47" s="200"/>
      <c r="H47" s="201">
        <f>IF(Merleg_m!U50=0,"",Merleg_m!U23/Merleg_m!U50)</f>
        <v>0.28307584424937537</v>
      </c>
      <c r="I47" s="202">
        <f>IF(Merleg_m!X50=0,"",Merleg_m!X23/Merleg_m!X50)</f>
        <v>0.11744882462040571</v>
      </c>
    </row>
    <row r="48" spans="1:9" ht="30">
      <c r="A48" s="209"/>
      <c r="B48" s="210"/>
      <c r="C48" s="211" t="s">
        <v>566</v>
      </c>
      <c r="D48" s="212"/>
      <c r="E48" s="213"/>
      <c r="F48" s="211" t="s">
        <v>471</v>
      </c>
      <c r="G48" s="212"/>
      <c r="H48" s="201"/>
      <c r="I48" s="202"/>
    </row>
    <row r="49" spans="1:9">
      <c r="A49" s="197"/>
      <c r="B49" s="203"/>
      <c r="C49" s="204"/>
      <c r="D49" s="205"/>
      <c r="E49" s="206"/>
      <c r="F49" s="204"/>
      <c r="G49" s="205"/>
      <c r="H49" s="201"/>
      <c r="I49" s="202"/>
    </row>
    <row r="50" spans="1:9" ht="15">
      <c r="A50" s="197" t="s">
        <v>567</v>
      </c>
      <c r="B50" s="198"/>
      <c r="C50" s="199" t="s">
        <v>568</v>
      </c>
      <c r="D50" s="200"/>
      <c r="E50" s="198"/>
      <c r="F50" s="199" t="s">
        <v>484</v>
      </c>
      <c r="G50" s="200"/>
      <c r="H50" s="201">
        <f>IF(Merleg_m!U50=0,"",(Merleg_m!U23-Merleg_m!U25)/Merleg_m!U50)</f>
        <v>0.25579705795952407</v>
      </c>
      <c r="I50" s="202">
        <f>IF(Merleg_m!X50=0,"",(Merleg_m!X23-Merleg_m!X25)/Merleg_m!X50)</f>
        <v>0.10818908921365956</v>
      </c>
    </row>
    <row r="51" spans="1:9" ht="30">
      <c r="A51" s="209"/>
      <c r="B51" s="210"/>
      <c r="C51" s="211" t="s">
        <v>566</v>
      </c>
      <c r="D51" s="212"/>
      <c r="E51" s="213"/>
      <c r="F51" s="211" t="s">
        <v>485</v>
      </c>
      <c r="G51" s="212"/>
      <c r="H51" s="201"/>
      <c r="I51" s="202"/>
    </row>
    <row r="52" spans="1:9">
      <c r="A52" s="197"/>
      <c r="B52" s="203"/>
      <c r="C52" s="204"/>
      <c r="D52" s="205"/>
      <c r="E52" s="206"/>
      <c r="F52" s="204"/>
      <c r="G52" s="205"/>
      <c r="H52" s="201"/>
      <c r="I52" s="202"/>
    </row>
    <row r="53" spans="1:9" ht="30">
      <c r="A53" s="197" t="s">
        <v>569</v>
      </c>
      <c r="B53" s="198"/>
      <c r="C53" s="199" t="s">
        <v>570</v>
      </c>
      <c r="D53" s="200"/>
      <c r="E53" s="198"/>
      <c r="F53" s="224" t="s">
        <v>488</v>
      </c>
      <c r="G53" s="200"/>
      <c r="H53" s="201">
        <f>IF(Merleg_m!U50=0,"",(Merleg_m!U27+Merleg_m!U26)/Merleg_m!U50)</f>
        <v>0.24959963106041702</v>
      </c>
      <c r="I53" s="202">
        <f>IF(Merleg_m!X50=0,"",(Merleg_m!X27+Merleg_m!X26)/Merleg_m!X50)</f>
        <v>0.1005406369024968</v>
      </c>
    </row>
    <row r="54" spans="1:9" ht="30">
      <c r="A54" s="209"/>
      <c r="B54" s="210"/>
      <c r="C54" s="211" t="s">
        <v>566</v>
      </c>
      <c r="D54" s="212"/>
      <c r="E54" s="213"/>
      <c r="F54" s="211" t="s">
        <v>485</v>
      </c>
      <c r="G54" s="212"/>
      <c r="H54" s="201"/>
      <c r="I54" s="202"/>
    </row>
    <row r="55" spans="1:9">
      <c r="A55" s="197"/>
      <c r="B55" s="203"/>
      <c r="C55" s="204"/>
      <c r="D55" s="205"/>
      <c r="E55" s="206"/>
      <c r="F55" s="204"/>
      <c r="G55" s="205"/>
      <c r="H55" s="201"/>
      <c r="I55" s="202"/>
    </row>
    <row r="56" spans="1:9" ht="30">
      <c r="A56" s="190" t="s">
        <v>571</v>
      </c>
      <c r="B56" s="203"/>
      <c r="C56" s="224" t="s">
        <v>572</v>
      </c>
      <c r="D56" s="205"/>
      <c r="E56" s="206"/>
      <c r="F56" s="199" t="s">
        <v>491</v>
      </c>
      <c r="G56" s="205"/>
      <c r="H56" s="225" t="e">
        <f>IF(Merleg_m!U83=0,"",(#REF!+Adatok!M11)*365/2/Merleg_m!U83)</f>
        <v>#REF!</v>
      </c>
      <c r="I56" s="226" t="e">
        <f>IF(Merleg_m!X83=0,"",(#REF!+#REF!)*365/2/Merleg_m!X83)</f>
        <v>#REF!</v>
      </c>
    </row>
    <row r="57" spans="1:9" ht="15">
      <c r="A57" s="197"/>
      <c r="B57" s="216"/>
      <c r="C57" s="204" t="s">
        <v>573</v>
      </c>
      <c r="D57" s="205"/>
      <c r="E57" s="206"/>
      <c r="F57" s="204" t="s">
        <v>494</v>
      </c>
      <c r="G57" s="205"/>
      <c r="H57" s="225"/>
      <c r="I57" s="226"/>
    </row>
    <row r="58" spans="1:9">
      <c r="A58" s="197"/>
      <c r="B58" s="203"/>
      <c r="C58" s="204"/>
      <c r="D58" s="205"/>
      <c r="E58" s="206"/>
      <c r="F58" s="204"/>
      <c r="G58" s="205"/>
      <c r="H58" s="225"/>
      <c r="I58" s="226"/>
    </row>
    <row r="59" spans="1:9" ht="30">
      <c r="A59" s="190" t="s">
        <v>574</v>
      </c>
      <c r="B59" s="203"/>
      <c r="C59" s="224" t="s">
        <v>575</v>
      </c>
      <c r="D59" s="205"/>
      <c r="E59" s="206"/>
      <c r="F59" s="199" t="s">
        <v>497</v>
      </c>
      <c r="G59" s="205"/>
      <c r="H59" s="225" t="e">
        <f>IF(#REF!=0,"",(#REF!+Adatok!M13)*365/2/#REF!)</f>
        <v>#REF!</v>
      </c>
      <c r="I59" s="226" t="e">
        <f>IF(#REF!=0,"",(#REF!+#REF!)*365/2/#REF!)</f>
        <v>#REF!</v>
      </c>
    </row>
    <row r="60" spans="1:9" ht="15">
      <c r="A60" s="197" t="s">
        <v>576</v>
      </c>
      <c r="B60" s="216"/>
      <c r="C60" s="204" t="s">
        <v>577</v>
      </c>
      <c r="D60" s="205"/>
      <c r="E60" s="206"/>
      <c r="F60" s="204" t="s">
        <v>500</v>
      </c>
      <c r="G60" s="205"/>
      <c r="H60" s="225"/>
      <c r="I60" s="226"/>
    </row>
    <row r="61" spans="1:9">
      <c r="A61" s="197"/>
      <c r="B61" s="203"/>
      <c r="C61" s="204"/>
      <c r="D61" s="205"/>
      <c r="E61" s="206"/>
      <c r="F61" s="204"/>
      <c r="G61" s="205"/>
      <c r="H61" s="201"/>
      <c r="I61" s="202"/>
    </row>
    <row r="62" spans="1:9" ht="15">
      <c r="A62" s="197" t="s">
        <v>578</v>
      </c>
      <c r="B62" s="203"/>
      <c r="C62" s="199" t="s">
        <v>579</v>
      </c>
      <c r="D62" s="205"/>
      <c r="E62" s="206"/>
      <c r="F62" s="199" t="s">
        <v>503</v>
      </c>
      <c r="G62" s="205"/>
      <c r="H62" s="201" t="e">
        <f>IF(#REF!=0,"",#REF!/#REF!)</f>
        <v>#REF!</v>
      </c>
      <c r="I62" s="202" t="e">
        <f>IF(#REF!=0,"",#REF!/#REF!)</f>
        <v>#REF!</v>
      </c>
    </row>
    <row r="63" spans="1:9" ht="15">
      <c r="A63" s="197" t="s">
        <v>580</v>
      </c>
      <c r="B63" s="203"/>
      <c r="C63" s="211" t="s">
        <v>559</v>
      </c>
      <c r="D63" s="205"/>
      <c r="E63" s="206"/>
      <c r="F63" s="204" t="s">
        <v>505</v>
      </c>
      <c r="G63" s="205"/>
      <c r="H63" s="201"/>
      <c r="I63" s="202"/>
    </row>
    <row r="64" spans="1:9">
      <c r="A64" s="197"/>
      <c r="B64" s="203"/>
      <c r="C64" s="204"/>
      <c r="D64" s="205"/>
      <c r="E64" s="206"/>
      <c r="F64" s="204"/>
      <c r="G64" s="205"/>
      <c r="H64" s="201"/>
      <c r="I64" s="202"/>
    </row>
    <row r="65" spans="1:9" ht="12.75" customHeight="1">
      <c r="A65" s="208" t="s">
        <v>581</v>
      </c>
      <c r="B65" s="203"/>
      <c r="C65" s="199" t="s">
        <v>582</v>
      </c>
      <c r="D65" s="205"/>
      <c r="E65" s="206"/>
      <c r="F65" s="199" t="s">
        <v>508</v>
      </c>
      <c r="G65" s="205"/>
      <c r="H65" s="225">
        <f>IF((Merleg_m!U24+Adatok!M15)/2=0,"",Merleg_m!U83/((Merleg_m!U24+Adatok!M15)/2))</f>
        <v>204.07543323139654</v>
      </c>
      <c r="I65" s="226">
        <f>IF((Merleg_m!X24+Merleg_m!U24)/2=0,"",Merleg_m!X83/((Merleg_m!X24+Merleg_m!U24)/2))</f>
        <v>50.923920820414978</v>
      </c>
    </row>
    <row r="66" spans="1:9" ht="30">
      <c r="A66" s="197"/>
      <c r="B66" s="203"/>
      <c r="C66" s="211" t="s">
        <v>583</v>
      </c>
      <c r="D66" s="205"/>
      <c r="E66" s="206"/>
      <c r="F66" s="204">
        <v>2</v>
      </c>
      <c r="G66" s="205"/>
      <c r="H66" s="225"/>
      <c r="I66" s="226"/>
    </row>
    <row r="67" spans="1:9">
      <c r="A67" s="217"/>
      <c r="B67" s="218"/>
      <c r="C67" s="219"/>
      <c r="D67" s="220"/>
      <c r="E67" s="227"/>
      <c r="F67" s="219"/>
      <c r="G67" s="220"/>
      <c r="H67" s="221"/>
      <c r="I67" s="222"/>
    </row>
    <row r="71" spans="1:9">
      <c r="I71" s="30"/>
    </row>
    <row r="72" spans="1:9">
      <c r="I72" s="30"/>
    </row>
    <row r="73" spans="1:9">
      <c r="G73" s="36"/>
    </row>
    <row r="74" spans="1:9" ht="15">
      <c r="A74" s="3" t="str">
        <f>Adatok!B2</f>
        <v>MOGYORÓD NONPROFIT KFT</v>
      </c>
      <c r="B74" s="3"/>
      <c r="C74" s="3"/>
      <c r="D74" s="3"/>
      <c r="E74" s="3"/>
      <c r="F74" s="3"/>
      <c r="G74" s="3"/>
      <c r="H74" s="3"/>
      <c r="I74" s="3"/>
    </row>
    <row r="76" spans="1:9" ht="15">
      <c r="A76" s="3" t="s">
        <v>584</v>
      </c>
      <c r="B76" s="3"/>
      <c r="C76" s="3"/>
      <c r="D76" s="3"/>
      <c r="E76" s="3"/>
      <c r="F76" s="3"/>
      <c r="G76" s="3"/>
      <c r="H76" s="3"/>
      <c r="I76" s="3"/>
    </row>
    <row r="77" spans="1:9" ht="15">
      <c r="A77" s="33"/>
      <c r="B77" s="33"/>
      <c r="C77" s="36"/>
      <c r="D77" s="36"/>
      <c r="E77" s="36"/>
      <c r="G77" s="36"/>
    </row>
    <row r="78" spans="1:9" ht="15">
      <c r="A78" s="3" t="str">
        <f>Adatok!B6</f>
        <v>2025.</v>
      </c>
      <c r="B78" s="3"/>
      <c r="C78" s="3"/>
      <c r="D78" s="3"/>
      <c r="E78" s="3"/>
      <c r="F78" s="3"/>
      <c r="G78" s="3"/>
      <c r="H78" s="3"/>
      <c r="I78" s="3"/>
    </row>
    <row r="80" spans="1:9">
      <c r="I80" s="30" t="s">
        <v>113</v>
      </c>
    </row>
    <row r="81" spans="1:9" ht="30">
      <c r="A81" s="228" t="s">
        <v>543</v>
      </c>
      <c r="B81" s="229"/>
      <c r="C81" s="229"/>
      <c r="D81" s="229"/>
      <c r="E81" s="229"/>
      <c r="F81" s="185"/>
      <c r="G81" s="230"/>
      <c r="H81" s="231" t="s">
        <v>546</v>
      </c>
      <c r="I81" s="232" t="s">
        <v>547</v>
      </c>
    </row>
    <row r="82" spans="1:9">
      <c r="A82" s="233"/>
      <c r="B82" s="192"/>
      <c r="C82" s="192"/>
      <c r="D82" s="192"/>
      <c r="E82" s="192"/>
      <c r="F82" s="194"/>
      <c r="G82" s="192"/>
      <c r="H82" s="234"/>
      <c r="I82" s="235"/>
    </row>
    <row r="83" spans="1:9">
      <c r="A83" s="236" t="s">
        <v>585</v>
      </c>
      <c r="D83" s="119"/>
      <c r="E83" s="119"/>
      <c r="F83" s="204"/>
      <c r="H83" s="237">
        <f>Merleg_m!U92</f>
        <v>25802</v>
      </c>
      <c r="I83" s="238" t="e">
        <f>Merleg_m!V92+Merleg_m!X92</f>
        <v>#REF!</v>
      </c>
    </row>
    <row r="84" spans="1:9">
      <c r="A84" s="190"/>
      <c r="F84" s="207"/>
      <c r="G84" s="204"/>
      <c r="H84" s="237"/>
      <c r="I84" s="238"/>
    </row>
    <row r="85" spans="1:9" ht="12.75" customHeight="1">
      <c r="A85" s="190" t="s">
        <v>586</v>
      </c>
      <c r="D85" s="119"/>
      <c r="E85" s="119"/>
      <c r="F85" s="204"/>
      <c r="G85" s="204"/>
      <c r="H85" s="237">
        <f>Merleg_m!U95</f>
        <v>0</v>
      </c>
      <c r="I85" s="238" t="e">
        <f>Merleg_m!V95+Merleg_m!X95</f>
        <v>#REF!</v>
      </c>
    </row>
    <row r="86" spans="1:9">
      <c r="A86" s="190"/>
      <c r="F86" s="204"/>
      <c r="H86" s="237"/>
      <c r="I86" s="238"/>
    </row>
    <row r="87" spans="1:9">
      <c r="A87" s="190" t="s">
        <v>587</v>
      </c>
      <c r="D87" s="119"/>
      <c r="E87" s="119"/>
      <c r="F87" s="211"/>
      <c r="G87" s="211"/>
      <c r="H87" s="237" t="e">
        <f>#REF!</f>
        <v>#REF!</v>
      </c>
      <c r="I87" s="238" t="e">
        <f>#REF!+#REF!</f>
        <v>#REF!</v>
      </c>
    </row>
    <row r="88" spans="1:9">
      <c r="A88" s="190"/>
      <c r="F88" s="204"/>
      <c r="G88" s="204"/>
      <c r="H88" s="237"/>
      <c r="I88" s="238"/>
    </row>
    <row r="89" spans="1:9">
      <c r="A89" s="239" t="s">
        <v>588</v>
      </c>
      <c r="B89" s="240"/>
      <c r="C89" s="240"/>
      <c r="D89" s="241"/>
      <c r="E89" s="241"/>
      <c r="F89" s="242"/>
      <c r="G89" s="243"/>
      <c r="H89" s="244">
        <f>Merleg_m!U96</f>
        <v>25802</v>
      </c>
      <c r="I89" s="245" t="e">
        <f>Merleg_m!V96+Merleg_m!X96</f>
        <v>#REF!</v>
      </c>
    </row>
    <row r="90" spans="1:9">
      <c r="A90" s="190"/>
      <c r="F90" s="211"/>
      <c r="G90" s="211"/>
      <c r="H90" s="237"/>
      <c r="I90" s="238"/>
    </row>
    <row r="91" spans="1:9">
      <c r="A91" s="190" t="s">
        <v>589</v>
      </c>
      <c r="D91" s="119"/>
      <c r="E91" s="119"/>
      <c r="F91" s="204"/>
      <c r="G91" s="204"/>
      <c r="H91" s="237">
        <f>Merleg_m!U98</f>
        <v>25794</v>
      </c>
      <c r="I91" s="238" t="e">
        <f>Merleg_m!V98+Merleg_m!X98</f>
        <v>#REF!</v>
      </c>
    </row>
    <row r="92" spans="1:9">
      <c r="A92" s="190"/>
      <c r="F92" s="211"/>
      <c r="H92" s="237"/>
      <c r="I92" s="238"/>
    </row>
    <row r="93" spans="1:9">
      <c r="A93" s="292" t="s">
        <v>590</v>
      </c>
      <c r="B93" s="293"/>
      <c r="C93" s="293"/>
      <c r="D93" s="294"/>
      <c r="E93" s="294"/>
      <c r="F93" s="295"/>
      <c r="G93" s="296"/>
      <c r="H93" s="297" t="e">
        <f>#REF!</f>
        <v>#REF!</v>
      </c>
      <c r="I93" s="298" t="e">
        <f>#REF!+#REF!</f>
        <v>#REF!</v>
      </c>
    </row>
    <row r="94" spans="1:9">
      <c r="A94" s="192"/>
      <c r="B94" s="192"/>
      <c r="C94" s="192"/>
      <c r="D94" s="192"/>
      <c r="E94" s="192"/>
      <c r="F94" s="246"/>
      <c r="G94" s="246"/>
      <c r="H94" s="247"/>
      <c r="I94" s="247"/>
    </row>
    <row r="95" spans="1:9">
      <c r="G95" s="36"/>
      <c r="H95" s="248"/>
      <c r="I95" s="248"/>
    </row>
    <row r="96" spans="1:9">
      <c r="A96" s="161"/>
      <c r="G96" s="36"/>
      <c r="H96" s="248"/>
      <c r="I96" s="248"/>
    </row>
    <row r="97" spans="1:9">
      <c r="G97" s="36"/>
      <c r="H97" s="248"/>
      <c r="I97" s="248"/>
    </row>
    <row r="98" spans="1:9">
      <c r="F98" s="204"/>
      <c r="G98" s="204"/>
      <c r="H98" s="248"/>
      <c r="I98" s="248"/>
    </row>
    <row r="99" spans="1:9" ht="30">
      <c r="A99" s="249" t="s">
        <v>543</v>
      </c>
      <c r="B99" s="250"/>
      <c r="C99" s="185" t="s">
        <v>544</v>
      </c>
      <c r="D99" s="251"/>
      <c r="E99" s="252"/>
      <c r="F99" s="185" t="s">
        <v>545</v>
      </c>
      <c r="G99" s="253"/>
      <c r="H99" s="254" t="s">
        <v>546</v>
      </c>
      <c r="I99" s="230" t="s">
        <v>547</v>
      </c>
    </row>
    <row r="100" spans="1:9">
      <c r="A100" s="255"/>
      <c r="B100" s="198"/>
      <c r="C100" s="211"/>
      <c r="D100" s="200"/>
      <c r="F100" s="211"/>
      <c r="G100" s="204"/>
      <c r="H100" s="256"/>
      <c r="I100" s="257"/>
    </row>
    <row r="101" spans="1:9" ht="15">
      <c r="A101" s="197" t="s">
        <v>591</v>
      </c>
      <c r="B101" s="198"/>
      <c r="C101" s="224" t="s">
        <v>585</v>
      </c>
      <c r="D101" s="258"/>
      <c r="E101" s="259"/>
      <c r="F101" s="224" t="s">
        <v>519</v>
      </c>
      <c r="G101" s="204"/>
      <c r="H101" s="260">
        <f>IF(Merleg_m!U83=0,"",Merleg_m!U92/Merleg_m!U83)</f>
        <v>0.12888240641764653</v>
      </c>
      <c r="I101" s="261" t="e">
        <f>IF(Merleg_m!V83+Merleg_m!X83=0,"",Merleg_m!V92+Merleg_m!X92/(Merleg_m!V83+Merleg_m!X83))</f>
        <v>#REF!</v>
      </c>
    </row>
    <row r="102" spans="1:9" ht="15">
      <c r="A102" s="197"/>
      <c r="B102" s="198"/>
      <c r="C102" s="211" t="s">
        <v>582</v>
      </c>
      <c r="D102" s="258"/>
      <c r="E102" s="259"/>
      <c r="F102" s="211" t="s">
        <v>494</v>
      </c>
      <c r="G102" s="204"/>
      <c r="H102" s="260"/>
      <c r="I102" s="261"/>
    </row>
    <row r="103" spans="1:9">
      <c r="A103" s="197"/>
      <c r="B103" s="198"/>
      <c r="C103" s="36"/>
      <c r="D103" s="258"/>
      <c r="E103" s="259"/>
      <c r="F103" s="204"/>
      <c r="G103" s="204"/>
      <c r="H103" s="201"/>
      <c r="I103" s="202"/>
    </row>
    <row r="104" spans="1:9" ht="15">
      <c r="A104" s="197" t="s">
        <v>592</v>
      </c>
      <c r="B104" s="198"/>
      <c r="C104" s="224" t="s">
        <v>585</v>
      </c>
      <c r="D104" s="258"/>
      <c r="E104" s="259"/>
      <c r="F104" s="224" t="s">
        <v>519</v>
      </c>
      <c r="G104" s="204"/>
      <c r="H104" s="260">
        <f>IF(Merleg_m!U37=0,"",Merleg_m!U92/Merleg_m!U37)</f>
        <v>0.50384690490138639</v>
      </c>
      <c r="I104" s="261" t="e">
        <f>IF(Merleg_m!V37+Merleg_m!X37=0,"",Merleg_m!V92+Merleg_m!X92/(Merleg_m!V37+Merleg_m!X37))</f>
        <v>#REF!</v>
      </c>
    </row>
    <row r="105" spans="1:9" ht="15">
      <c r="A105" s="197"/>
      <c r="B105" s="198"/>
      <c r="C105" s="211" t="s">
        <v>549</v>
      </c>
      <c r="D105" s="258"/>
      <c r="E105" s="259"/>
      <c r="F105" s="211" t="s">
        <v>108</v>
      </c>
      <c r="G105" s="204"/>
      <c r="H105" s="260"/>
      <c r="I105" s="261"/>
    </row>
    <row r="106" spans="1:9">
      <c r="A106" s="197"/>
      <c r="B106" s="198"/>
      <c r="D106" s="258"/>
      <c r="E106" s="259"/>
      <c r="F106" s="204"/>
      <c r="G106" s="204"/>
      <c r="H106" s="201"/>
      <c r="I106" s="202"/>
    </row>
    <row r="107" spans="1:9" ht="15">
      <c r="A107" s="197" t="s">
        <v>593</v>
      </c>
      <c r="B107" s="198"/>
      <c r="C107" s="224" t="s">
        <v>585</v>
      </c>
      <c r="D107" s="258"/>
      <c r="E107" s="259"/>
      <c r="F107" s="224" t="s">
        <v>519</v>
      </c>
      <c r="H107" s="260">
        <f>IF(Merleg_m!U29=0,"",Merleg_m!U92/Merleg_m!U29)</f>
        <v>4.6428269385448924E-2</v>
      </c>
      <c r="I107" s="261" t="e">
        <f>IF(Merleg_m!V29+Merleg_m!X29=0,"",(Merleg_m!V92+Merleg_m!X92)/(Merleg_m!V29+Merleg_m!X29))</f>
        <v>#REF!</v>
      </c>
    </row>
    <row r="108" spans="1:9">
      <c r="A108" s="197"/>
      <c r="B108" s="198"/>
      <c r="C108" s="36" t="s">
        <v>555</v>
      </c>
      <c r="D108" s="200"/>
      <c r="F108" s="36" t="s">
        <v>462</v>
      </c>
      <c r="H108" s="260"/>
      <c r="I108" s="261"/>
    </row>
    <row r="109" spans="1:9">
      <c r="A109" s="262"/>
      <c r="B109" s="263"/>
      <c r="C109" s="264"/>
      <c r="D109" s="265"/>
      <c r="E109" s="264"/>
      <c r="F109" s="266"/>
      <c r="G109" s="264"/>
      <c r="H109" s="267"/>
      <c r="I109" s="268"/>
    </row>
    <row r="113" spans="1:257">
      <c r="I113" s="17"/>
    </row>
    <row r="114" spans="1:257">
      <c r="G114" s="36"/>
    </row>
    <row r="115" spans="1:257" ht="15">
      <c r="A115" s="3" t="str">
        <f>Adatok!B2</f>
        <v>MOGYORÓD NONPROFIT KFT</v>
      </c>
      <c r="B115" s="3"/>
      <c r="C115" s="3"/>
      <c r="D115" s="3"/>
      <c r="E115" s="3"/>
      <c r="F115" s="3"/>
      <c r="G115" s="3"/>
      <c r="H115" s="3"/>
      <c r="I115" s="3"/>
    </row>
    <row r="117" spans="1:257" ht="15">
      <c r="A117" s="3" t="s">
        <v>594</v>
      </c>
      <c r="B117" s="3"/>
      <c r="C117" s="3"/>
      <c r="D117" s="3"/>
      <c r="E117" s="3"/>
      <c r="F117" s="3"/>
      <c r="G117" s="3"/>
      <c r="H117" s="3"/>
      <c r="I117" s="3"/>
    </row>
    <row r="118" spans="1:257" ht="15">
      <c r="A118" s="33"/>
      <c r="B118" s="33"/>
      <c r="C118" s="36"/>
      <c r="D118" s="36"/>
      <c r="E118" s="36"/>
      <c r="G118" s="36"/>
    </row>
    <row r="119" spans="1:257" ht="15">
      <c r="A119" s="3" t="str">
        <f>Adatok!B6</f>
        <v>2025.</v>
      </c>
      <c r="B119" s="3"/>
      <c r="C119" s="3"/>
      <c r="D119" s="3"/>
      <c r="E119" s="3"/>
      <c r="F119" s="3"/>
      <c r="G119" s="3"/>
      <c r="H119" s="3"/>
      <c r="I119" s="3"/>
    </row>
    <row r="122" spans="1:257" ht="15">
      <c r="A122" s="269" t="s">
        <v>114</v>
      </c>
      <c r="B122" s="270"/>
      <c r="C122" s="2" t="s">
        <v>115</v>
      </c>
      <c r="D122" s="2"/>
      <c r="E122" s="2"/>
      <c r="F122" s="2"/>
      <c r="G122" s="2" t="s">
        <v>117</v>
      </c>
      <c r="H122" s="2"/>
      <c r="I122" s="2"/>
    </row>
    <row r="123" spans="1:257">
      <c r="A123" s="271"/>
      <c r="B123" s="272"/>
      <c r="C123" s="273">
        <v>1000</v>
      </c>
      <c r="D123" s="1" t="s">
        <v>525</v>
      </c>
      <c r="E123" s="1"/>
      <c r="F123" s="1"/>
      <c r="G123" s="304">
        <v>1000</v>
      </c>
      <c r="H123" s="304"/>
      <c r="I123" s="274" t="s">
        <v>525</v>
      </c>
    </row>
    <row r="124" spans="1:257" ht="18" customHeight="1">
      <c r="A124" s="275" t="s">
        <v>595</v>
      </c>
      <c r="B124" s="276"/>
      <c r="C124" s="277">
        <f>Merleg_m!U83</f>
        <v>200198</v>
      </c>
      <c r="D124" s="305" t="s">
        <v>7</v>
      </c>
      <c r="E124" s="305"/>
      <c r="F124" s="305"/>
      <c r="G124" s="306" t="e">
        <f>Merleg_m!X83+Merleg_m!V83</f>
        <v>#REF!</v>
      </c>
      <c r="H124" s="306"/>
      <c r="I124" s="278" t="s">
        <v>7</v>
      </c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77"/>
      <c r="AZ124" s="177"/>
      <c r="BA124" s="177"/>
      <c r="BB124" s="177"/>
      <c r="BC124" s="177"/>
      <c r="BD124" s="177"/>
      <c r="BE124" s="177"/>
      <c r="BF124" s="177"/>
      <c r="BG124" s="177"/>
      <c r="BH124" s="177"/>
      <c r="BI124" s="177"/>
      <c r="BJ124" s="177"/>
      <c r="BK124" s="177"/>
      <c r="BL124" s="177"/>
      <c r="BM124" s="177"/>
      <c r="BN124" s="177"/>
      <c r="BO124" s="177"/>
      <c r="BP124" s="177"/>
      <c r="BQ124" s="177"/>
      <c r="BR124" s="177"/>
      <c r="BS124" s="177"/>
      <c r="BT124" s="177"/>
      <c r="BU124" s="177"/>
      <c r="BV124" s="177"/>
      <c r="BW124" s="177"/>
      <c r="BX124" s="177"/>
      <c r="BY124" s="177"/>
      <c r="BZ124" s="177"/>
      <c r="CA124" s="177"/>
      <c r="CB124" s="177"/>
      <c r="CC124" s="177"/>
      <c r="CD124" s="177"/>
      <c r="CE124" s="177"/>
      <c r="CF124" s="177"/>
      <c r="CG124" s="177"/>
      <c r="CH124" s="177"/>
      <c r="CI124" s="177"/>
      <c r="CJ124" s="177"/>
      <c r="CK124" s="177"/>
      <c r="CL124" s="177"/>
      <c r="CM124" s="177"/>
      <c r="CN124" s="177"/>
      <c r="CO124" s="177"/>
      <c r="CP124" s="177"/>
      <c r="CQ124" s="177"/>
      <c r="CR124" s="177"/>
      <c r="CS124" s="177"/>
      <c r="CT124" s="177"/>
      <c r="CU124" s="177"/>
      <c r="CV124" s="177"/>
      <c r="CW124" s="177"/>
      <c r="CX124" s="177"/>
      <c r="CY124" s="177"/>
      <c r="CZ124" s="177"/>
      <c r="DA124" s="177"/>
      <c r="DB124" s="177"/>
      <c r="DC124" s="177"/>
      <c r="DD124" s="177"/>
      <c r="DE124" s="177"/>
      <c r="DF124" s="177"/>
      <c r="DG124" s="177"/>
      <c r="DH124" s="177"/>
      <c r="DI124" s="177"/>
      <c r="DJ124" s="177"/>
      <c r="DK124" s="177"/>
      <c r="DL124" s="177"/>
      <c r="DM124" s="177"/>
      <c r="DN124" s="177"/>
      <c r="DO124" s="177"/>
      <c r="DP124" s="177"/>
      <c r="DQ124" s="177"/>
      <c r="DR124" s="177"/>
      <c r="DS124" s="177"/>
      <c r="DT124" s="177"/>
      <c r="DU124" s="177"/>
      <c r="DV124" s="177"/>
      <c r="DW124" s="177"/>
      <c r="DX124" s="177"/>
      <c r="DY124" s="177"/>
      <c r="DZ124" s="177"/>
      <c r="EA124" s="177"/>
      <c r="EB124" s="177"/>
      <c r="EC124" s="177"/>
      <c r="ED124" s="177"/>
      <c r="EE124" s="177"/>
      <c r="EF124" s="177"/>
      <c r="EG124" s="177"/>
      <c r="EH124" s="177"/>
      <c r="EI124" s="177"/>
      <c r="EJ124" s="177"/>
      <c r="EK124" s="177"/>
      <c r="EL124" s="177"/>
      <c r="EM124" s="177"/>
      <c r="EN124" s="177"/>
      <c r="EO124" s="177"/>
      <c r="EP124" s="177"/>
      <c r="EQ124" s="177"/>
      <c r="ER124" s="177"/>
      <c r="ES124" s="177"/>
      <c r="ET124" s="177"/>
      <c r="EU124" s="177"/>
      <c r="EV124" s="177"/>
      <c r="EW124" s="177"/>
      <c r="EX124" s="177"/>
      <c r="EY124" s="177"/>
      <c r="EZ124" s="177"/>
      <c r="FA124" s="177"/>
      <c r="FB124" s="177"/>
      <c r="FC124" s="177"/>
      <c r="FD124" s="177"/>
      <c r="FE124" s="177"/>
      <c r="FF124" s="177"/>
      <c r="FG124" s="177"/>
      <c r="FH124" s="177"/>
      <c r="FI124" s="177"/>
      <c r="FJ124" s="177"/>
      <c r="FK124" s="177"/>
      <c r="FL124" s="177"/>
      <c r="FM124" s="177"/>
      <c r="FN124" s="177"/>
      <c r="FO124" s="177"/>
      <c r="FP124" s="177"/>
      <c r="FQ124" s="177"/>
      <c r="FR124" s="177"/>
      <c r="FS124" s="177"/>
      <c r="FT124" s="177"/>
      <c r="FU124" s="177"/>
      <c r="FV124" s="177"/>
      <c r="FW124" s="177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77"/>
      <c r="GJ124" s="177"/>
      <c r="GK124" s="177"/>
      <c r="GL124" s="177"/>
      <c r="GM124" s="177"/>
      <c r="GN124" s="177"/>
      <c r="GO124" s="177"/>
      <c r="GP124" s="177"/>
      <c r="GQ124" s="177"/>
      <c r="GR124" s="177"/>
      <c r="GS124" s="177"/>
      <c r="GT124" s="177"/>
      <c r="GU124" s="177"/>
      <c r="GV124" s="177"/>
      <c r="GW124" s="177"/>
      <c r="GX124" s="177"/>
      <c r="GY124" s="177"/>
      <c r="GZ124" s="177"/>
      <c r="HA124" s="177"/>
      <c r="HB124" s="177"/>
      <c r="HC124" s="177"/>
      <c r="HD124" s="177"/>
      <c r="HE124" s="177"/>
      <c r="HF124" s="177"/>
      <c r="HG124" s="177"/>
      <c r="HH124" s="177"/>
      <c r="HI124" s="177"/>
      <c r="HJ124" s="177"/>
      <c r="HK124" s="177"/>
      <c r="HL124" s="177"/>
      <c r="HM124" s="177"/>
      <c r="HN124" s="177"/>
      <c r="HO124" s="177"/>
      <c r="HP124" s="177"/>
      <c r="HQ124" s="177"/>
      <c r="HR124" s="177"/>
      <c r="HS124" s="177"/>
      <c r="HT124" s="177"/>
      <c r="HU124" s="177"/>
      <c r="HV124" s="177"/>
      <c r="HW124" s="177"/>
      <c r="HX124" s="177"/>
      <c r="HY124" s="177"/>
      <c r="HZ124" s="177"/>
      <c r="IA124" s="177"/>
      <c r="IB124" s="177"/>
      <c r="IC124" s="177"/>
      <c r="ID124" s="177"/>
      <c r="IE124" s="177"/>
      <c r="IF124" s="177"/>
      <c r="IG124" s="177"/>
      <c r="IH124" s="177"/>
      <c r="II124" s="177"/>
      <c r="IJ124" s="177"/>
      <c r="IK124" s="177"/>
      <c r="IL124" s="177"/>
      <c r="IM124" s="177"/>
      <c r="IN124" s="177"/>
      <c r="IO124" s="177"/>
      <c r="IP124" s="177"/>
      <c r="IQ124" s="177"/>
      <c r="IR124" s="177"/>
      <c r="IS124" s="177"/>
      <c r="IT124" s="177"/>
      <c r="IU124" s="177"/>
      <c r="IV124" s="177"/>
      <c r="IW124" s="177"/>
    </row>
    <row r="125" spans="1:257" ht="36" customHeight="1">
      <c r="A125" s="279" t="s">
        <v>596</v>
      </c>
      <c r="B125" s="280"/>
      <c r="C125" s="281" t="e">
        <f>#REF!</f>
        <v>#REF!</v>
      </c>
      <c r="D125" s="307" t="s">
        <v>7</v>
      </c>
      <c r="E125" s="307"/>
      <c r="F125" s="307"/>
      <c r="G125" s="308" t="e">
        <f>#REF!+#REF!</f>
        <v>#REF!</v>
      </c>
      <c r="H125" s="308"/>
      <c r="I125" s="282" t="s">
        <v>7</v>
      </c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7"/>
      <c r="AZ125" s="177"/>
      <c r="BA125" s="177"/>
      <c r="BB125" s="177"/>
      <c r="BC125" s="177"/>
      <c r="BD125" s="177"/>
      <c r="BE125" s="177"/>
      <c r="BF125" s="177"/>
      <c r="BG125" s="177"/>
      <c r="BH125" s="177"/>
      <c r="BI125" s="177"/>
      <c r="BJ125" s="177"/>
      <c r="BK125" s="177"/>
      <c r="BL125" s="177"/>
      <c r="BM125" s="177"/>
      <c r="BN125" s="177"/>
      <c r="BO125" s="177"/>
      <c r="BP125" s="177"/>
      <c r="BQ125" s="177"/>
      <c r="BR125" s="177"/>
      <c r="BS125" s="177"/>
      <c r="BT125" s="177"/>
      <c r="BU125" s="177"/>
      <c r="BV125" s="177"/>
      <c r="BW125" s="177"/>
      <c r="BX125" s="177"/>
      <c r="BY125" s="177"/>
      <c r="BZ125" s="177"/>
      <c r="CA125" s="177"/>
      <c r="CB125" s="177"/>
      <c r="CC125" s="177"/>
      <c r="CD125" s="177"/>
      <c r="CE125" s="177"/>
      <c r="CF125" s="177"/>
      <c r="CG125" s="177"/>
      <c r="CH125" s="177"/>
      <c r="CI125" s="177"/>
      <c r="CJ125" s="177"/>
      <c r="CK125" s="177"/>
      <c r="CL125" s="177"/>
      <c r="CM125" s="177"/>
      <c r="CN125" s="177"/>
      <c r="CO125" s="177"/>
      <c r="CP125" s="177"/>
      <c r="CQ125" s="177"/>
      <c r="CR125" s="177"/>
      <c r="CS125" s="177"/>
      <c r="CT125" s="177"/>
      <c r="CU125" s="177"/>
      <c r="CV125" s="177"/>
      <c r="CW125" s="177"/>
      <c r="CX125" s="177"/>
      <c r="CY125" s="177"/>
      <c r="CZ125" s="177"/>
      <c r="DA125" s="177"/>
      <c r="DB125" s="177"/>
      <c r="DC125" s="177"/>
      <c r="DD125" s="177"/>
      <c r="DE125" s="177"/>
      <c r="DF125" s="177"/>
      <c r="DG125" s="177"/>
      <c r="DH125" s="177"/>
      <c r="DI125" s="177"/>
      <c r="DJ125" s="177"/>
      <c r="DK125" s="177"/>
      <c r="DL125" s="177"/>
      <c r="DM125" s="177"/>
      <c r="DN125" s="177"/>
      <c r="DO125" s="177"/>
      <c r="DP125" s="177"/>
      <c r="DQ125" s="177"/>
      <c r="DR125" s="177"/>
      <c r="DS125" s="177"/>
      <c r="DT125" s="177"/>
      <c r="DU125" s="177"/>
      <c r="DV125" s="177"/>
      <c r="DW125" s="177"/>
      <c r="DX125" s="177"/>
      <c r="DY125" s="177"/>
      <c r="DZ125" s="177"/>
      <c r="EA125" s="177"/>
      <c r="EB125" s="177"/>
      <c r="EC125" s="177"/>
      <c r="ED125" s="177"/>
      <c r="EE125" s="177"/>
      <c r="EF125" s="177"/>
      <c r="EG125" s="177"/>
      <c r="EH125" s="177"/>
      <c r="EI125" s="177"/>
      <c r="EJ125" s="177"/>
      <c r="EK125" s="177"/>
      <c r="EL125" s="177"/>
      <c r="EM125" s="177"/>
      <c r="EN125" s="177"/>
      <c r="EO125" s="177"/>
      <c r="EP125" s="177"/>
      <c r="EQ125" s="177"/>
      <c r="ER125" s="177"/>
      <c r="ES125" s="177"/>
      <c r="ET125" s="177"/>
      <c r="EU125" s="177"/>
      <c r="EV125" s="177"/>
      <c r="EW125" s="177"/>
      <c r="EX125" s="177"/>
      <c r="EY125" s="177"/>
      <c r="EZ125" s="177"/>
      <c r="FA125" s="177"/>
      <c r="FB125" s="177"/>
      <c r="FC125" s="177"/>
      <c r="FD125" s="177"/>
      <c r="FE125" s="177"/>
      <c r="FF125" s="177"/>
      <c r="FG125" s="177"/>
      <c r="FH125" s="177"/>
      <c r="FI125" s="177"/>
      <c r="FJ125" s="177"/>
      <c r="FK125" s="177"/>
      <c r="FL125" s="177"/>
      <c r="FM125" s="177"/>
      <c r="FN125" s="177"/>
      <c r="FO125" s="177"/>
      <c r="FP125" s="177"/>
      <c r="FQ125" s="177"/>
      <c r="FR125" s="177"/>
      <c r="FS125" s="177"/>
      <c r="FT125" s="177"/>
      <c r="FU125" s="177"/>
      <c r="FV125" s="177"/>
      <c r="FW125" s="177"/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7"/>
      <c r="GJ125" s="177"/>
      <c r="GK125" s="177"/>
      <c r="GL125" s="177"/>
      <c r="GM125" s="177"/>
      <c r="GN125" s="177"/>
      <c r="GO125" s="177"/>
      <c r="GP125" s="177"/>
      <c r="GQ125" s="177"/>
      <c r="GR125" s="177"/>
      <c r="GS125" s="177"/>
      <c r="GT125" s="177"/>
      <c r="GU125" s="177"/>
      <c r="GV125" s="177"/>
      <c r="GW125" s="177"/>
      <c r="GX125" s="177"/>
      <c r="GY125" s="177"/>
      <c r="GZ125" s="177"/>
      <c r="HA125" s="177"/>
      <c r="HB125" s="177"/>
      <c r="HC125" s="177"/>
      <c r="HD125" s="177"/>
      <c r="HE125" s="177"/>
      <c r="HF125" s="177"/>
      <c r="HG125" s="177"/>
      <c r="HH125" s="177"/>
      <c r="HI125" s="177"/>
      <c r="HJ125" s="177"/>
      <c r="HK125" s="177"/>
      <c r="HL125" s="177"/>
      <c r="HM125" s="177"/>
      <c r="HN125" s="177"/>
      <c r="HO125" s="177"/>
      <c r="HP125" s="177"/>
      <c r="HQ125" s="177"/>
      <c r="HR125" s="177"/>
      <c r="HS125" s="177"/>
      <c r="HT125" s="177"/>
      <c r="HU125" s="177"/>
      <c r="HV125" s="177"/>
      <c r="HW125" s="177"/>
      <c r="HX125" s="177"/>
      <c r="HY125" s="177"/>
      <c r="HZ125" s="177"/>
      <c r="IA125" s="177"/>
      <c r="IB125" s="177"/>
      <c r="IC125" s="177"/>
      <c r="ID125" s="177"/>
      <c r="IE125" s="177"/>
      <c r="IF125" s="177"/>
      <c r="IG125" s="177"/>
      <c r="IH125" s="177"/>
      <c r="II125" s="177"/>
      <c r="IJ125" s="177"/>
      <c r="IK125" s="177"/>
      <c r="IL125" s="177"/>
      <c r="IM125" s="177"/>
      <c r="IN125" s="177"/>
      <c r="IO125" s="177"/>
      <c r="IP125" s="177"/>
      <c r="IQ125" s="177"/>
      <c r="IR125" s="177"/>
      <c r="IS125" s="177"/>
      <c r="IT125" s="177"/>
      <c r="IU125" s="177"/>
      <c r="IV125" s="177"/>
      <c r="IW125" s="177"/>
    </row>
    <row r="126" spans="1:257" ht="36" customHeight="1">
      <c r="A126" s="279" t="s">
        <v>597</v>
      </c>
      <c r="B126" s="280"/>
      <c r="C126" s="281" t="e">
        <f>#REF!</f>
        <v>#REF!</v>
      </c>
      <c r="D126" s="307" t="s">
        <v>7</v>
      </c>
      <c r="E126" s="307"/>
      <c r="F126" s="307"/>
      <c r="G126" s="308" t="e">
        <f>#REF!+#REF!</f>
        <v>#REF!</v>
      </c>
      <c r="H126" s="308"/>
      <c r="I126" s="282" t="s">
        <v>7</v>
      </c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7"/>
      <c r="AZ126" s="177"/>
      <c r="BA126" s="177"/>
      <c r="BB126" s="177"/>
      <c r="BC126" s="177"/>
      <c r="BD126" s="177"/>
      <c r="BE126" s="177"/>
      <c r="BF126" s="177"/>
      <c r="BG126" s="177"/>
      <c r="BH126" s="177"/>
      <c r="BI126" s="177"/>
      <c r="BJ126" s="177"/>
      <c r="BK126" s="177"/>
      <c r="BL126" s="177"/>
      <c r="BM126" s="177"/>
      <c r="BN126" s="177"/>
      <c r="BO126" s="177"/>
      <c r="BP126" s="177"/>
      <c r="BQ126" s="177"/>
      <c r="BR126" s="177"/>
      <c r="BS126" s="177"/>
      <c r="BT126" s="177"/>
      <c r="BU126" s="177"/>
      <c r="BV126" s="177"/>
      <c r="BW126" s="177"/>
      <c r="BX126" s="177"/>
      <c r="BY126" s="177"/>
      <c r="BZ126" s="177"/>
      <c r="CA126" s="177"/>
      <c r="CB126" s="177"/>
      <c r="CC126" s="177"/>
      <c r="CD126" s="177"/>
      <c r="CE126" s="177"/>
      <c r="CF126" s="177"/>
      <c r="CG126" s="177"/>
      <c r="CH126" s="177"/>
      <c r="CI126" s="177"/>
      <c r="CJ126" s="177"/>
      <c r="CK126" s="177"/>
      <c r="CL126" s="177"/>
      <c r="CM126" s="177"/>
      <c r="CN126" s="177"/>
      <c r="CO126" s="177"/>
      <c r="CP126" s="177"/>
      <c r="CQ126" s="177"/>
      <c r="CR126" s="177"/>
      <c r="CS126" s="177"/>
      <c r="CT126" s="177"/>
      <c r="CU126" s="177"/>
      <c r="CV126" s="177"/>
      <c r="CW126" s="177"/>
      <c r="CX126" s="177"/>
      <c r="CY126" s="177"/>
      <c r="CZ126" s="177"/>
      <c r="DA126" s="177"/>
      <c r="DB126" s="177"/>
      <c r="DC126" s="177"/>
      <c r="DD126" s="177"/>
      <c r="DE126" s="177"/>
      <c r="DF126" s="177"/>
      <c r="DG126" s="177"/>
      <c r="DH126" s="177"/>
      <c r="DI126" s="177"/>
      <c r="DJ126" s="177"/>
      <c r="DK126" s="177"/>
      <c r="DL126" s="177"/>
      <c r="DM126" s="177"/>
      <c r="DN126" s="177"/>
      <c r="DO126" s="177"/>
      <c r="DP126" s="177"/>
      <c r="DQ126" s="177"/>
      <c r="DR126" s="177"/>
      <c r="DS126" s="177"/>
      <c r="DT126" s="177"/>
      <c r="DU126" s="177"/>
      <c r="DV126" s="177"/>
      <c r="DW126" s="177"/>
      <c r="DX126" s="177"/>
      <c r="DY126" s="177"/>
      <c r="DZ126" s="177"/>
      <c r="EA126" s="177"/>
      <c r="EB126" s="177"/>
      <c r="EC126" s="177"/>
      <c r="ED126" s="177"/>
      <c r="EE126" s="177"/>
      <c r="EF126" s="177"/>
      <c r="EG126" s="177"/>
      <c r="EH126" s="177"/>
      <c r="EI126" s="177"/>
      <c r="EJ126" s="177"/>
      <c r="EK126" s="177"/>
      <c r="EL126" s="177"/>
      <c r="EM126" s="177"/>
      <c r="EN126" s="177"/>
      <c r="EO126" s="177"/>
      <c r="EP126" s="177"/>
      <c r="EQ126" s="177"/>
      <c r="ER126" s="177"/>
      <c r="ES126" s="177"/>
      <c r="ET126" s="177"/>
      <c r="EU126" s="177"/>
      <c r="EV126" s="177"/>
      <c r="EW126" s="177"/>
      <c r="EX126" s="177"/>
      <c r="EY126" s="177"/>
      <c r="EZ126" s="177"/>
      <c r="FA126" s="177"/>
      <c r="FB126" s="177"/>
      <c r="FC126" s="177"/>
      <c r="FD126" s="177"/>
      <c r="FE126" s="177"/>
      <c r="FF126" s="177"/>
      <c r="FG126" s="177"/>
      <c r="FH126" s="177"/>
      <c r="FI126" s="177"/>
      <c r="FJ126" s="177"/>
      <c r="FK126" s="177"/>
      <c r="FL126" s="177"/>
      <c r="FM126" s="177"/>
      <c r="FN126" s="177"/>
      <c r="FO126" s="177"/>
      <c r="FP126" s="177"/>
      <c r="FQ126" s="177"/>
      <c r="FR126" s="177"/>
      <c r="FS126" s="177"/>
      <c r="FT126" s="177"/>
      <c r="FU126" s="177"/>
      <c r="FV126" s="177"/>
      <c r="FW126" s="177"/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7"/>
      <c r="GJ126" s="177"/>
      <c r="GK126" s="177"/>
      <c r="GL126" s="177"/>
      <c r="GM126" s="177"/>
      <c r="GN126" s="177"/>
      <c r="GO126" s="177"/>
      <c r="GP126" s="177"/>
      <c r="GQ126" s="177"/>
      <c r="GR126" s="177"/>
      <c r="GS126" s="177"/>
      <c r="GT126" s="177"/>
      <c r="GU126" s="177"/>
      <c r="GV126" s="177"/>
      <c r="GW126" s="177"/>
      <c r="GX126" s="177"/>
      <c r="GY126" s="177"/>
      <c r="GZ126" s="177"/>
      <c r="HA126" s="177"/>
      <c r="HB126" s="177"/>
      <c r="HC126" s="177"/>
      <c r="HD126" s="177"/>
      <c r="HE126" s="177"/>
      <c r="HF126" s="177"/>
      <c r="HG126" s="177"/>
      <c r="HH126" s="177"/>
      <c r="HI126" s="177"/>
      <c r="HJ126" s="177"/>
      <c r="HK126" s="177"/>
      <c r="HL126" s="177"/>
      <c r="HM126" s="177"/>
      <c r="HN126" s="177"/>
      <c r="HO126" s="177"/>
      <c r="HP126" s="177"/>
      <c r="HQ126" s="177"/>
      <c r="HR126" s="177"/>
      <c r="HS126" s="177"/>
      <c r="HT126" s="177"/>
      <c r="HU126" s="177"/>
      <c r="HV126" s="177"/>
      <c r="HW126" s="177"/>
      <c r="HX126" s="177"/>
      <c r="HY126" s="177"/>
      <c r="HZ126" s="177"/>
      <c r="IA126" s="177"/>
      <c r="IB126" s="177"/>
      <c r="IC126" s="177"/>
      <c r="ID126" s="177"/>
      <c r="IE126" s="177"/>
      <c r="IF126" s="177"/>
      <c r="IG126" s="177"/>
      <c r="IH126" s="177"/>
      <c r="II126" s="177"/>
      <c r="IJ126" s="177"/>
      <c r="IK126" s="177"/>
      <c r="IL126" s="177"/>
      <c r="IM126" s="177"/>
      <c r="IN126" s="177"/>
      <c r="IO126" s="177"/>
      <c r="IP126" s="177"/>
      <c r="IQ126" s="177"/>
      <c r="IR126" s="177"/>
      <c r="IS126" s="177"/>
      <c r="IT126" s="177"/>
      <c r="IU126" s="177"/>
      <c r="IV126" s="177"/>
      <c r="IW126" s="177"/>
    </row>
    <row r="127" spans="1:257" ht="30">
      <c r="A127" s="279" t="s">
        <v>598</v>
      </c>
      <c r="B127" s="280"/>
      <c r="C127" s="281" t="e">
        <f>SUM(C124:C126)</f>
        <v>#REF!</v>
      </c>
      <c r="D127" s="307" t="s">
        <v>7</v>
      </c>
      <c r="E127" s="307"/>
      <c r="F127" s="307"/>
      <c r="G127" s="308" t="e">
        <f>SUM(G124:G126)</f>
        <v>#REF!</v>
      </c>
      <c r="H127" s="308"/>
      <c r="I127" s="282" t="s">
        <v>7</v>
      </c>
      <c r="J127" s="177"/>
      <c r="K127" s="177"/>
      <c r="L127" s="177"/>
      <c r="M127" s="177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7"/>
      <c r="GB127" s="177"/>
      <c r="GC127" s="177"/>
      <c r="GD127" s="177"/>
      <c r="GE127" s="177"/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7"/>
      <c r="HT127" s="177"/>
      <c r="HU127" s="177"/>
      <c r="HV127" s="177"/>
      <c r="HW127" s="177"/>
      <c r="HX127" s="177"/>
      <c r="HY127" s="177"/>
      <c r="HZ127" s="177"/>
      <c r="IA127" s="177"/>
      <c r="IB127" s="177"/>
      <c r="IC127" s="177"/>
      <c r="ID127" s="177"/>
      <c r="IE127" s="177"/>
      <c r="IF127" s="177"/>
      <c r="IG127" s="177"/>
      <c r="IH127" s="177"/>
      <c r="II127" s="177"/>
      <c r="IJ127" s="177"/>
      <c r="IK127" s="177"/>
      <c r="IL127" s="177"/>
      <c r="IM127" s="177"/>
      <c r="IN127" s="177"/>
      <c r="IO127" s="177"/>
      <c r="IP127" s="177"/>
      <c r="IQ127" s="177"/>
      <c r="IR127" s="177"/>
      <c r="IS127" s="177"/>
      <c r="IT127" s="177"/>
      <c r="IU127" s="177"/>
      <c r="IV127" s="177"/>
      <c r="IW127" s="177"/>
    </row>
    <row r="128" spans="1:257" ht="18" customHeight="1">
      <c r="A128" s="275" t="s">
        <v>599</v>
      </c>
      <c r="B128" s="276"/>
      <c r="C128" s="277">
        <f>Merleg_m!U85</f>
        <v>260453</v>
      </c>
      <c r="D128" s="309" t="s">
        <v>7</v>
      </c>
      <c r="E128" s="309"/>
      <c r="F128" s="309"/>
      <c r="G128" s="310">
        <f>Merleg_m!X85+Merleg_m!V85</f>
        <v>146947</v>
      </c>
      <c r="H128" s="310"/>
      <c r="I128" s="278" t="s">
        <v>7</v>
      </c>
      <c r="J128" s="177"/>
      <c r="K128" s="177"/>
      <c r="L128" s="177"/>
      <c r="M128" s="177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7"/>
      <c r="GB128" s="177"/>
      <c r="GC128" s="177"/>
      <c r="GD128" s="177"/>
      <c r="GE128" s="177"/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7"/>
      <c r="HT128" s="177"/>
      <c r="HU128" s="177"/>
      <c r="HV128" s="177"/>
      <c r="HW128" s="177"/>
      <c r="HX128" s="177"/>
      <c r="HY128" s="177"/>
      <c r="HZ128" s="177"/>
      <c r="IA128" s="177"/>
      <c r="IB128" s="177"/>
      <c r="IC128" s="177"/>
      <c r="ID128" s="177"/>
      <c r="IE128" s="177"/>
      <c r="IF128" s="177"/>
      <c r="IG128" s="177"/>
      <c r="IH128" s="177"/>
      <c r="II128" s="177"/>
      <c r="IJ128" s="177"/>
      <c r="IK128" s="177"/>
      <c r="IL128" s="177"/>
      <c r="IM128" s="177"/>
      <c r="IN128" s="177"/>
      <c r="IO128" s="177"/>
      <c r="IP128" s="177"/>
      <c r="IQ128" s="177"/>
      <c r="IR128" s="177"/>
      <c r="IS128" s="177"/>
      <c r="IT128" s="177"/>
      <c r="IU128" s="177"/>
      <c r="IV128" s="177"/>
      <c r="IW128" s="177"/>
    </row>
    <row r="129" spans="1:257" ht="18" customHeight="1">
      <c r="A129" s="283" t="s">
        <v>600</v>
      </c>
      <c r="B129" s="284"/>
      <c r="C129" s="285" t="e">
        <f>SUM(C127:C128)</f>
        <v>#REF!</v>
      </c>
      <c r="D129" s="311">
        <v>1</v>
      </c>
      <c r="E129" s="311"/>
      <c r="F129" s="311"/>
      <c r="G129" s="312" t="e">
        <f>SUM(G127:G128)</f>
        <v>#REF!</v>
      </c>
      <c r="H129" s="312"/>
      <c r="I129" s="286">
        <v>1</v>
      </c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7"/>
      <c r="AX129" s="287"/>
      <c r="AY129" s="287"/>
      <c r="AZ129" s="287"/>
      <c r="BA129" s="287"/>
      <c r="BB129" s="287"/>
      <c r="BC129" s="287"/>
      <c r="BD129" s="287"/>
      <c r="BE129" s="287"/>
      <c r="BF129" s="287"/>
      <c r="BG129" s="287"/>
      <c r="BH129" s="287"/>
      <c r="BI129" s="287"/>
      <c r="BJ129" s="287"/>
      <c r="BK129" s="287"/>
      <c r="BL129" s="287"/>
      <c r="BM129" s="287"/>
      <c r="BN129" s="287"/>
      <c r="BO129" s="287"/>
      <c r="BP129" s="287"/>
      <c r="BQ129" s="287"/>
      <c r="BR129" s="287"/>
      <c r="BS129" s="287"/>
      <c r="BT129" s="287"/>
      <c r="BU129" s="287"/>
      <c r="BV129" s="287"/>
      <c r="BW129" s="287"/>
      <c r="BX129" s="287"/>
      <c r="BY129" s="287"/>
      <c r="BZ129" s="287"/>
      <c r="CA129" s="287"/>
      <c r="CB129" s="287"/>
      <c r="CC129" s="287"/>
      <c r="CD129" s="287"/>
      <c r="CE129" s="287"/>
      <c r="CF129" s="287"/>
      <c r="CG129" s="287"/>
      <c r="CH129" s="287"/>
      <c r="CI129" s="287"/>
      <c r="CJ129" s="287"/>
      <c r="CK129" s="287"/>
      <c r="CL129" s="287"/>
      <c r="CM129" s="287"/>
      <c r="CN129" s="287"/>
      <c r="CO129" s="287"/>
      <c r="CP129" s="287"/>
      <c r="CQ129" s="287"/>
      <c r="CR129" s="287"/>
      <c r="CS129" s="287"/>
      <c r="CT129" s="287"/>
      <c r="CU129" s="287"/>
      <c r="CV129" s="287"/>
      <c r="CW129" s="287"/>
      <c r="CX129" s="287"/>
      <c r="CY129" s="287"/>
      <c r="CZ129" s="287"/>
      <c r="DA129" s="287"/>
      <c r="DB129" s="287"/>
      <c r="DC129" s="287"/>
      <c r="DD129" s="287"/>
      <c r="DE129" s="287"/>
      <c r="DF129" s="287"/>
      <c r="DG129" s="287"/>
      <c r="DH129" s="287"/>
      <c r="DI129" s="287"/>
      <c r="DJ129" s="287"/>
      <c r="DK129" s="287"/>
      <c r="DL129" s="287"/>
      <c r="DM129" s="287"/>
      <c r="DN129" s="287"/>
      <c r="DO129" s="287"/>
      <c r="DP129" s="287"/>
      <c r="DQ129" s="287"/>
      <c r="DR129" s="287"/>
      <c r="DS129" s="287"/>
      <c r="DT129" s="287"/>
      <c r="DU129" s="287"/>
      <c r="DV129" s="287"/>
      <c r="DW129" s="287"/>
      <c r="DX129" s="287"/>
      <c r="DY129" s="287"/>
      <c r="DZ129" s="287"/>
      <c r="EA129" s="287"/>
      <c r="EB129" s="287"/>
      <c r="EC129" s="287"/>
      <c r="ED129" s="287"/>
      <c r="EE129" s="287"/>
      <c r="EF129" s="287"/>
      <c r="EG129" s="287"/>
      <c r="EH129" s="287"/>
      <c r="EI129" s="287"/>
      <c r="EJ129" s="287"/>
      <c r="EK129" s="287"/>
      <c r="EL129" s="287"/>
      <c r="EM129" s="287"/>
      <c r="EN129" s="287"/>
      <c r="EO129" s="287"/>
      <c r="EP129" s="287"/>
      <c r="EQ129" s="287"/>
      <c r="ER129" s="287"/>
      <c r="ES129" s="287"/>
      <c r="ET129" s="287"/>
      <c r="EU129" s="287"/>
      <c r="EV129" s="287"/>
      <c r="EW129" s="287"/>
      <c r="EX129" s="287"/>
      <c r="EY129" s="287"/>
      <c r="EZ129" s="287"/>
      <c r="FA129" s="287"/>
      <c r="FB129" s="287"/>
      <c r="FC129" s="287"/>
      <c r="FD129" s="287"/>
      <c r="FE129" s="287"/>
      <c r="FF129" s="287"/>
      <c r="FG129" s="287"/>
      <c r="FH129" s="287"/>
      <c r="FI129" s="287"/>
      <c r="FJ129" s="287"/>
      <c r="FK129" s="287"/>
      <c r="FL129" s="287"/>
      <c r="FM129" s="287"/>
      <c r="FN129" s="287"/>
      <c r="FO129" s="287"/>
      <c r="FP129" s="287"/>
      <c r="FQ129" s="287"/>
      <c r="FR129" s="287"/>
      <c r="FS129" s="287"/>
      <c r="FT129" s="287"/>
      <c r="FU129" s="287"/>
      <c r="FV129" s="287"/>
      <c r="FW129" s="287"/>
      <c r="FX129" s="287"/>
      <c r="FY129" s="287"/>
      <c r="FZ129" s="287"/>
      <c r="GA129" s="287"/>
      <c r="GB129" s="287"/>
      <c r="GC129" s="287"/>
      <c r="GD129" s="287"/>
      <c r="GE129" s="287"/>
      <c r="GF129" s="287"/>
      <c r="GG129" s="287"/>
      <c r="GH129" s="287"/>
      <c r="GI129" s="287"/>
      <c r="GJ129" s="287"/>
      <c r="GK129" s="287"/>
      <c r="GL129" s="287"/>
      <c r="GM129" s="287"/>
      <c r="GN129" s="287"/>
      <c r="GO129" s="287"/>
      <c r="GP129" s="287"/>
      <c r="GQ129" s="287"/>
      <c r="GR129" s="287"/>
      <c r="GS129" s="287"/>
      <c r="GT129" s="287"/>
      <c r="GU129" s="287"/>
      <c r="GV129" s="287"/>
      <c r="GW129" s="287"/>
      <c r="GX129" s="287"/>
      <c r="GY129" s="287"/>
      <c r="GZ129" s="287"/>
      <c r="HA129" s="287"/>
      <c r="HB129" s="287"/>
      <c r="HC129" s="287"/>
      <c r="HD129" s="287"/>
      <c r="HE129" s="287"/>
      <c r="HF129" s="287"/>
      <c r="HG129" s="287"/>
      <c r="HH129" s="287"/>
      <c r="HI129" s="287"/>
      <c r="HJ129" s="287"/>
      <c r="HK129" s="287"/>
      <c r="HL129" s="287"/>
      <c r="HM129" s="287"/>
      <c r="HN129" s="287"/>
      <c r="HO129" s="287"/>
      <c r="HP129" s="287"/>
      <c r="HQ129" s="287"/>
      <c r="HR129" s="287"/>
      <c r="HS129" s="287"/>
      <c r="HT129" s="287"/>
      <c r="HU129" s="287"/>
      <c r="HV129" s="287"/>
      <c r="HW129" s="287"/>
      <c r="HX129" s="287"/>
      <c r="HY129" s="287"/>
      <c r="HZ129" s="287"/>
      <c r="IA129" s="287"/>
      <c r="IB129" s="287"/>
      <c r="IC129" s="287"/>
      <c r="ID129" s="287"/>
      <c r="IE129" s="287"/>
      <c r="IF129" s="287"/>
      <c r="IG129" s="287"/>
      <c r="IH129" s="287"/>
      <c r="II129" s="287"/>
      <c r="IJ129" s="287"/>
      <c r="IK129" s="287"/>
      <c r="IL129" s="287"/>
      <c r="IM129" s="287"/>
      <c r="IN129" s="287"/>
      <c r="IO129" s="287"/>
      <c r="IP129" s="287"/>
      <c r="IQ129" s="287"/>
      <c r="IR129" s="287"/>
      <c r="IS129" s="287"/>
      <c r="IT129" s="287"/>
      <c r="IU129" s="287"/>
      <c r="IV129" s="287"/>
      <c r="IW129" s="287"/>
    </row>
    <row r="130" spans="1:257" ht="18" customHeight="1">
      <c r="A130" s="275" t="s">
        <v>601</v>
      </c>
      <c r="B130" s="276"/>
      <c r="C130" s="277" t="e">
        <f>#REF!</f>
        <v>#REF!</v>
      </c>
      <c r="D130" s="313" t="e">
        <f>IF(C129=0,"",C130/C129)</f>
        <v>#REF!</v>
      </c>
      <c r="E130" s="313"/>
      <c r="F130" s="313"/>
      <c r="G130" s="306" t="e">
        <f>#REF!+#REF!</f>
        <v>#REF!</v>
      </c>
      <c r="H130" s="306"/>
      <c r="I130" s="202" t="e">
        <f>IF(G129=0,"",G130/G129)</f>
        <v>#REF!</v>
      </c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77"/>
      <c r="GB130" s="177"/>
      <c r="GC130" s="177"/>
      <c r="GD130" s="177"/>
      <c r="GE130" s="177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7"/>
      <c r="HT130" s="177"/>
      <c r="HU130" s="177"/>
      <c r="HV130" s="177"/>
      <c r="HW130" s="177"/>
      <c r="HX130" s="177"/>
      <c r="HY130" s="177"/>
      <c r="HZ130" s="177"/>
      <c r="IA130" s="177"/>
      <c r="IB130" s="177"/>
      <c r="IC130" s="177"/>
      <c r="ID130" s="177"/>
      <c r="IE130" s="177"/>
      <c r="IF130" s="177"/>
      <c r="IG130" s="177"/>
      <c r="IH130" s="177"/>
      <c r="II130" s="177"/>
      <c r="IJ130" s="177"/>
      <c r="IK130" s="177"/>
      <c r="IL130" s="177"/>
      <c r="IM130" s="177"/>
      <c r="IN130" s="177"/>
      <c r="IO130" s="177"/>
      <c r="IP130" s="177"/>
      <c r="IQ130" s="177"/>
      <c r="IR130" s="177"/>
      <c r="IS130" s="177"/>
      <c r="IT130" s="177"/>
      <c r="IU130" s="177"/>
      <c r="IV130" s="177"/>
      <c r="IW130" s="177"/>
    </row>
    <row r="131" spans="1:257" ht="30">
      <c r="A131" s="279" t="s">
        <v>602</v>
      </c>
      <c r="B131" s="280"/>
      <c r="C131" s="281" t="e">
        <f>#REF!</f>
        <v>#REF!</v>
      </c>
      <c r="D131" s="314" t="e">
        <f>IF(C129=0,"",C131/C129)</f>
        <v>#REF!</v>
      </c>
      <c r="E131" s="314"/>
      <c r="F131" s="314"/>
      <c r="G131" s="308" t="e">
        <f>#REF!+#REF!</f>
        <v>#REF!</v>
      </c>
      <c r="H131" s="308"/>
      <c r="I131" s="290" t="e">
        <f>IF(G129=0,"",G131/G129)</f>
        <v>#REF!</v>
      </c>
      <c r="J131" s="177"/>
      <c r="K131" s="177"/>
      <c r="L131" s="177"/>
      <c r="M131" s="177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7"/>
      <c r="GB131" s="177"/>
      <c r="GC131" s="177"/>
      <c r="GD131" s="177"/>
      <c r="GE131" s="177"/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7"/>
      <c r="HT131" s="177"/>
      <c r="HU131" s="177"/>
      <c r="HV131" s="177"/>
      <c r="HW131" s="177"/>
      <c r="HX131" s="177"/>
      <c r="HY131" s="177"/>
      <c r="HZ131" s="177"/>
      <c r="IA131" s="177"/>
      <c r="IB131" s="177"/>
      <c r="IC131" s="177"/>
      <c r="ID131" s="177"/>
      <c r="IE131" s="177"/>
      <c r="IF131" s="177"/>
      <c r="IG131" s="177"/>
      <c r="IH131" s="177"/>
      <c r="II131" s="177"/>
      <c r="IJ131" s="177"/>
      <c r="IK131" s="177"/>
      <c r="IL131" s="177"/>
      <c r="IM131" s="177"/>
      <c r="IN131" s="177"/>
      <c r="IO131" s="177"/>
      <c r="IP131" s="177"/>
      <c r="IQ131" s="177"/>
      <c r="IR131" s="177"/>
      <c r="IS131" s="177"/>
      <c r="IT131" s="177"/>
      <c r="IU131" s="177"/>
      <c r="IV131" s="177"/>
      <c r="IW131" s="177"/>
    </row>
    <row r="132" spans="1:257" ht="18" customHeight="1">
      <c r="A132" s="279" t="s">
        <v>603</v>
      </c>
      <c r="B132" s="280"/>
      <c r="C132" s="281" t="e">
        <f>#REF!</f>
        <v>#REF!</v>
      </c>
      <c r="D132" s="314" t="e">
        <f>IF(C129=0,"",C132/C129)</f>
        <v>#REF!</v>
      </c>
      <c r="E132" s="314"/>
      <c r="F132" s="314"/>
      <c r="G132" s="308" t="e">
        <f>#REF!+#REF!</f>
        <v>#REF!</v>
      </c>
      <c r="H132" s="308"/>
      <c r="I132" s="290" t="e">
        <f>IF(G129=0,"",G132/G129)</f>
        <v>#REF!</v>
      </c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 s="177"/>
      <c r="BL132" s="177"/>
      <c r="BM132" s="177"/>
      <c r="BN132" s="177"/>
      <c r="BO132" s="177"/>
      <c r="BP132" s="177"/>
      <c r="BQ132" s="177"/>
      <c r="BR132" s="177"/>
      <c r="BS132" s="177"/>
      <c r="BT132" s="177"/>
      <c r="BU132" s="177"/>
      <c r="BV132" s="177"/>
      <c r="BW132" s="177"/>
      <c r="BX132" s="177"/>
      <c r="BY132" s="177"/>
      <c r="BZ132" s="177"/>
      <c r="CA132" s="177"/>
      <c r="CB132" s="177"/>
      <c r="CC132" s="177"/>
      <c r="CD132" s="177"/>
      <c r="CE132" s="177"/>
      <c r="CF132" s="177"/>
      <c r="CG132" s="177"/>
      <c r="CH132" s="177"/>
      <c r="CI132" s="177"/>
      <c r="CJ132" s="177"/>
      <c r="CK132" s="177"/>
      <c r="CL132" s="177"/>
      <c r="CM132" s="177"/>
      <c r="CN132" s="177"/>
      <c r="CO132" s="177"/>
      <c r="CP132" s="177"/>
      <c r="CQ132" s="177"/>
      <c r="CR132" s="177"/>
      <c r="CS132" s="177"/>
      <c r="CT132" s="177"/>
      <c r="CU132" s="177"/>
      <c r="CV132" s="177"/>
      <c r="CW132" s="177"/>
      <c r="CX132" s="177"/>
      <c r="CY132" s="177"/>
      <c r="CZ132" s="177"/>
      <c r="DA132" s="177"/>
      <c r="DB132" s="177"/>
      <c r="DC132" s="177"/>
      <c r="DD132" s="177"/>
      <c r="DE132" s="177"/>
      <c r="DF132" s="177"/>
      <c r="DG132" s="177"/>
      <c r="DH132" s="177"/>
      <c r="DI132" s="177"/>
      <c r="DJ132" s="177"/>
      <c r="DK132" s="177"/>
      <c r="DL132" s="177"/>
      <c r="DM132" s="177"/>
      <c r="DN132" s="177"/>
      <c r="DO132" s="177"/>
      <c r="DP132" s="177"/>
      <c r="DQ132" s="177"/>
      <c r="DR132" s="177"/>
      <c r="DS132" s="177"/>
      <c r="DT132" s="177"/>
      <c r="DU132" s="177"/>
      <c r="DV132" s="177"/>
      <c r="DW132" s="177"/>
      <c r="DX132" s="177"/>
      <c r="DY132" s="177"/>
      <c r="DZ132" s="177"/>
      <c r="EA132" s="177"/>
      <c r="EB132" s="177"/>
      <c r="EC132" s="177"/>
      <c r="ED132" s="177"/>
      <c r="EE132" s="177"/>
      <c r="EF132" s="177"/>
      <c r="EG132" s="177"/>
      <c r="EH132" s="177"/>
      <c r="EI132" s="177"/>
      <c r="EJ132" s="177"/>
      <c r="EK132" s="177"/>
      <c r="EL132" s="177"/>
      <c r="EM132" s="177"/>
      <c r="EN132" s="177"/>
      <c r="EO132" s="177"/>
      <c r="EP132" s="177"/>
      <c r="EQ132" s="177"/>
      <c r="ER132" s="177"/>
      <c r="ES132" s="177"/>
      <c r="ET132" s="177"/>
      <c r="EU132" s="177"/>
      <c r="EV132" s="177"/>
      <c r="EW132" s="177"/>
      <c r="EX132" s="177"/>
      <c r="EY132" s="177"/>
      <c r="EZ132" s="177"/>
      <c r="FA132" s="177"/>
      <c r="FB132" s="177"/>
      <c r="FC132" s="177"/>
      <c r="FD132" s="177"/>
      <c r="FE132" s="177"/>
      <c r="FF132" s="177"/>
      <c r="FG132" s="177"/>
      <c r="FH132" s="177"/>
      <c r="FI132" s="177"/>
      <c r="FJ132" s="177"/>
      <c r="FK132" s="177"/>
      <c r="FL132" s="177"/>
      <c r="FM132" s="177"/>
      <c r="FN132" s="177"/>
      <c r="FO132" s="177"/>
      <c r="FP132" s="177"/>
      <c r="FQ132" s="177"/>
      <c r="FR132" s="177"/>
      <c r="FS132" s="177"/>
      <c r="FT132" s="177"/>
      <c r="FU132" s="177"/>
      <c r="FV132" s="177"/>
      <c r="FW132" s="177"/>
      <c r="FX132" s="177"/>
      <c r="FY132" s="177"/>
      <c r="FZ132" s="177"/>
      <c r="GA132" s="177"/>
      <c r="GB132" s="177"/>
      <c r="GC132" s="177"/>
      <c r="GD132" s="177"/>
      <c r="GE132" s="177"/>
      <c r="GF132" s="177"/>
      <c r="GG132" s="177"/>
      <c r="GH132" s="177"/>
      <c r="GI132" s="177"/>
      <c r="GJ132" s="177"/>
      <c r="GK132" s="177"/>
      <c r="GL132" s="177"/>
      <c r="GM132" s="177"/>
      <c r="GN132" s="177"/>
      <c r="GO132" s="177"/>
      <c r="GP132" s="177"/>
      <c r="GQ132" s="177"/>
      <c r="GR132" s="177"/>
      <c r="GS132" s="177"/>
      <c r="GT132" s="177"/>
      <c r="GU132" s="177"/>
      <c r="GV132" s="177"/>
      <c r="GW132" s="177"/>
      <c r="GX132" s="177"/>
      <c r="GY132" s="177"/>
      <c r="GZ132" s="177"/>
      <c r="HA132" s="177"/>
      <c r="HB132" s="177"/>
      <c r="HC132" s="177"/>
      <c r="HD132" s="177"/>
      <c r="HE132" s="177"/>
      <c r="HF132" s="177"/>
      <c r="HG132" s="177"/>
      <c r="HH132" s="177"/>
      <c r="HI132" s="177"/>
      <c r="HJ132" s="177"/>
      <c r="HK132" s="177"/>
      <c r="HL132" s="177"/>
      <c r="HM132" s="177"/>
      <c r="HN132" s="177"/>
      <c r="HO132" s="177"/>
      <c r="HP132" s="177"/>
      <c r="HQ132" s="177"/>
      <c r="HR132" s="177"/>
      <c r="HS132" s="177"/>
      <c r="HT132" s="177"/>
      <c r="HU132" s="177"/>
      <c r="HV132" s="177"/>
      <c r="HW132" s="177"/>
      <c r="HX132" s="177"/>
      <c r="HY132" s="177"/>
      <c r="HZ132" s="177"/>
      <c r="IA132" s="177"/>
      <c r="IB132" s="177"/>
      <c r="IC132" s="177"/>
      <c r="ID132" s="177"/>
      <c r="IE132" s="177"/>
      <c r="IF132" s="177"/>
      <c r="IG132" s="177"/>
      <c r="IH132" s="177"/>
      <c r="II132" s="177"/>
      <c r="IJ132" s="177"/>
      <c r="IK132" s="177"/>
      <c r="IL132" s="177"/>
      <c r="IM132" s="177"/>
      <c r="IN132" s="177"/>
      <c r="IO132" s="177"/>
      <c r="IP132" s="177"/>
      <c r="IQ132" s="177"/>
      <c r="IR132" s="177"/>
      <c r="IS132" s="177"/>
      <c r="IT132" s="177"/>
      <c r="IU132" s="177"/>
      <c r="IV132" s="177"/>
      <c r="IW132" s="177"/>
    </row>
    <row r="133" spans="1:257" ht="18" customHeight="1">
      <c r="A133" s="275" t="s">
        <v>604</v>
      </c>
      <c r="B133" s="276"/>
      <c r="C133" s="277" t="e">
        <f>#REF!</f>
        <v>#REF!</v>
      </c>
      <c r="D133" s="315" t="e">
        <f>IF(C129=0,"",C133/C129)</f>
        <v>#REF!</v>
      </c>
      <c r="E133" s="315"/>
      <c r="F133" s="315"/>
      <c r="G133" s="310" t="e">
        <f>#REF!+#REF!</f>
        <v>#REF!</v>
      </c>
      <c r="H133" s="310"/>
      <c r="I133" s="202" t="e">
        <f>IF(G129=0,"",G133/G129)</f>
        <v>#REF!</v>
      </c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 s="177"/>
      <c r="BL133" s="177"/>
      <c r="BM133" s="177"/>
      <c r="BN133" s="177"/>
      <c r="BO133" s="177"/>
      <c r="BP133" s="177"/>
      <c r="BQ133" s="177"/>
      <c r="BR133" s="177"/>
      <c r="BS133" s="177"/>
      <c r="BT133" s="177"/>
      <c r="BU133" s="177"/>
      <c r="BV133" s="177"/>
      <c r="BW133" s="177"/>
      <c r="BX133" s="177"/>
      <c r="BY133" s="177"/>
      <c r="BZ133" s="177"/>
      <c r="CA133" s="177"/>
      <c r="CB133" s="177"/>
      <c r="CC133" s="177"/>
      <c r="CD133" s="177"/>
      <c r="CE133" s="177"/>
      <c r="CF133" s="177"/>
      <c r="CG133" s="177"/>
      <c r="CH133" s="177"/>
      <c r="CI133" s="177"/>
      <c r="CJ133" s="177"/>
      <c r="CK133" s="177"/>
      <c r="CL133" s="177"/>
      <c r="CM133" s="177"/>
      <c r="CN133" s="177"/>
      <c r="CO133" s="177"/>
      <c r="CP133" s="177"/>
      <c r="CQ133" s="177"/>
      <c r="CR133" s="177"/>
      <c r="CS133" s="177"/>
      <c r="CT133" s="177"/>
      <c r="CU133" s="177"/>
      <c r="CV133" s="177"/>
      <c r="CW133" s="177"/>
      <c r="CX133" s="177"/>
      <c r="CY133" s="177"/>
      <c r="CZ133" s="177"/>
      <c r="DA133" s="177"/>
      <c r="DB133" s="177"/>
      <c r="DC133" s="177"/>
      <c r="DD133" s="177"/>
      <c r="DE133" s="177"/>
      <c r="DF133" s="177"/>
      <c r="DG133" s="177"/>
      <c r="DH133" s="177"/>
      <c r="DI133" s="177"/>
      <c r="DJ133" s="177"/>
      <c r="DK133" s="177"/>
      <c r="DL133" s="177"/>
      <c r="DM133" s="177"/>
      <c r="DN133" s="177"/>
      <c r="DO133" s="177"/>
      <c r="DP133" s="177"/>
      <c r="DQ133" s="177"/>
      <c r="DR133" s="177"/>
      <c r="DS133" s="177"/>
      <c r="DT133" s="177"/>
      <c r="DU133" s="177"/>
      <c r="DV133" s="177"/>
      <c r="DW133" s="177"/>
      <c r="DX133" s="177"/>
      <c r="DY133" s="177"/>
      <c r="DZ133" s="177"/>
      <c r="EA133" s="177"/>
      <c r="EB133" s="177"/>
      <c r="EC133" s="177"/>
      <c r="ED133" s="177"/>
      <c r="EE133" s="177"/>
      <c r="EF133" s="177"/>
      <c r="EG133" s="177"/>
      <c r="EH133" s="177"/>
      <c r="EI133" s="177"/>
      <c r="EJ133" s="177"/>
      <c r="EK133" s="177"/>
      <c r="EL133" s="177"/>
      <c r="EM133" s="177"/>
      <c r="EN133" s="177"/>
      <c r="EO133" s="177"/>
      <c r="EP133" s="177"/>
      <c r="EQ133" s="177"/>
      <c r="ER133" s="177"/>
      <c r="ES133" s="177"/>
      <c r="ET133" s="177"/>
      <c r="EU133" s="177"/>
      <c r="EV133" s="177"/>
      <c r="EW133" s="177"/>
      <c r="EX133" s="177"/>
      <c r="EY133" s="177"/>
      <c r="EZ133" s="177"/>
      <c r="FA133" s="177"/>
      <c r="FB133" s="177"/>
      <c r="FC133" s="177"/>
      <c r="FD133" s="177"/>
      <c r="FE133" s="177"/>
      <c r="FF133" s="177"/>
      <c r="FG133" s="177"/>
      <c r="FH133" s="177"/>
      <c r="FI133" s="177"/>
      <c r="FJ133" s="177"/>
      <c r="FK133" s="177"/>
      <c r="FL133" s="177"/>
      <c r="FM133" s="177"/>
      <c r="FN133" s="177"/>
      <c r="FO133" s="177"/>
      <c r="FP133" s="177"/>
      <c r="FQ133" s="177"/>
      <c r="FR133" s="177"/>
      <c r="FS133" s="177"/>
      <c r="FT133" s="177"/>
      <c r="FU133" s="177"/>
      <c r="FV133" s="177"/>
      <c r="FW133" s="177"/>
      <c r="FX133" s="177"/>
      <c r="FY133" s="177"/>
      <c r="FZ133" s="177"/>
      <c r="GA133" s="177"/>
      <c r="GB133" s="177"/>
      <c r="GC133" s="177"/>
      <c r="GD133" s="177"/>
      <c r="GE133" s="177"/>
      <c r="GF133" s="177"/>
      <c r="GG133" s="177"/>
      <c r="GH133" s="177"/>
      <c r="GI133" s="177"/>
      <c r="GJ133" s="177"/>
      <c r="GK133" s="177"/>
      <c r="GL133" s="177"/>
      <c r="GM133" s="177"/>
      <c r="GN133" s="177"/>
      <c r="GO133" s="177"/>
      <c r="GP133" s="177"/>
      <c r="GQ133" s="177"/>
      <c r="GR133" s="177"/>
      <c r="GS133" s="177"/>
      <c r="GT133" s="177"/>
      <c r="GU133" s="177"/>
      <c r="GV133" s="177"/>
      <c r="GW133" s="177"/>
      <c r="GX133" s="177"/>
      <c r="GY133" s="177"/>
      <c r="GZ133" s="177"/>
      <c r="HA133" s="177"/>
      <c r="HB133" s="177"/>
      <c r="HC133" s="177"/>
      <c r="HD133" s="177"/>
      <c r="HE133" s="177"/>
      <c r="HF133" s="177"/>
      <c r="HG133" s="177"/>
      <c r="HH133" s="177"/>
      <c r="HI133" s="177"/>
      <c r="HJ133" s="177"/>
      <c r="HK133" s="177"/>
      <c r="HL133" s="177"/>
      <c r="HM133" s="177"/>
      <c r="HN133" s="177"/>
      <c r="HO133" s="177"/>
      <c r="HP133" s="177"/>
      <c r="HQ133" s="177"/>
      <c r="HR133" s="177"/>
      <c r="HS133" s="177"/>
      <c r="HT133" s="177"/>
      <c r="HU133" s="177"/>
      <c r="HV133" s="177"/>
      <c r="HW133" s="177"/>
      <c r="HX133" s="177"/>
      <c r="HY133" s="177"/>
      <c r="HZ133" s="177"/>
      <c r="IA133" s="177"/>
      <c r="IB133" s="177"/>
      <c r="IC133" s="177"/>
      <c r="ID133" s="177"/>
      <c r="IE133" s="177"/>
      <c r="IF133" s="177"/>
      <c r="IG133" s="177"/>
      <c r="IH133" s="177"/>
      <c r="II133" s="177"/>
      <c r="IJ133" s="177"/>
      <c r="IK133" s="177"/>
      <c r="IL133" s="177"/>
      <c r="IM133" s="177"/>
      <c r="IN133" s="177"/>
      <c r="IO133" s="177"/>
      <c r="IP133" s="177"/>
      <c r="IQ133" s="177"/>
      <c r="IR133" s="177"/>
      <c r="IS133" s="177"/>
      <c r="IT133" s="177"/>
      <c r="IU133" s="177"/>
      <c r="IV133" s="177"/>
      <c r="IW133" s="177"/>
    </row>
    <row r="134" spans="1:257" ht="36" customHeight="1">
      <c r="A134" s="283" t="s">
        <v>605</v>
      </c>
      <c r="B134" s="284"/>
      <c r="C134" s="285" t="e">
        <f>#REF!</f>
        <v>#REF!</v>
      </c>
      <c r="D134" s="316" t="e">
        <f>IF(C129=0,"",C134/C129)</f>
        <v>#REF!</v>
      </c>
      <c r="E134" s="316"/>
      <c r="F134" s="316"/>
      <c r="G134" s="299" t="e">
        <f>#REF!+#REF!</f>
        <v>#REF!</v>
      </c>
      <c r="H134" s="300" t="e">
        <f>#REF!</f>
        <v>#REF!</v>
      </c>
      <c r="I134" s="291" t="e">
        <f>IF(G129=0,"",G134/G129)</f>
        <v>#REF!</v>
      </c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  <c r="AH134" s="287"/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7"/>
      <c r="AT134" s="287"/>
      <c r="AU134" s="287"/>
      <c r="AV134" s="287"/>
      <c r="AW134" s="287"/>
      <c r="AX134" s="287"/>
      <c r="AY134" s="287"/>
      <c r="AZ134" s="287"/>
      <c r="BA134" s="287"/>
      <c r="BB134" s="287"/>
      <c r="BC134" s="287"/>
      <c r="BD134" s="287"/>
      <c r="BE134" s="287"/>
      <c r="BF134" s="287"/>
      <c r="BG134" s="287"/>
      <c r="BH134" s="287"/>
      <c r="BI134" s="287"/>
      <c r="BJ134" s="287"/>
      <c r="BK134" s="287"/>
      <c r="BL134" s="287"/>
      <c r="BM134" s="287"/>
      <c r="BN134" s="287"/>
      <c r="BO134" s="287"/>
      <c r="BP134" s="287"/>
      <c r="BQ134" s="287"/>
      <c r="BR134" s="287"/>
      <c r="BS134" s="287"/>
      <c r="BT134" s="287"/>
      <c r="BU134" s="287"/>
      <c r="BV134" s="287"/>
      <c r="BW134" s="287"/>
      <c r="BX134" s="287"/>
      <c r="BY134" s="287"/>
      <c r="BZ134" s="287"/>
      <c r="CA134" s="287"/>
      <c r="CB134" s="287"/>
      <c r="CC134" s="287"/>
      <c r="CD134" s="287"/>
      <c r="CE134" s="287"/>
      <c r="CF134" s="287"/>
      <c r="CG134" s="287"/>
      <c r="CH134" s="287"/>
      <c r="CI134" s="287"/>
      <c r="CJ134" s="287"/>
      <c r="CK134" s="287"/>
      <c r="CL134" s="287"/>
      <c r="CM134" s="287"/>
      <c r="CN134" s="287"/>
      <c r="CO134" s="287"/>
      <c r="CP134" s="287"/>
      <c r="CQ134" s="287"/>
      <c r="CR134" s="287"/>
      <c r="CS134" s="287"/>
      <c r="CT134" s="287"/>
      <c r="CU134" s="287"/>
      <c r="CV134" s="287"/>
      <c r="CW134" s="287"/>
      <c r="CX134" s="287"/>
      <c r="CY134" s="287"/>
      <c r="CZ134" s="287"/>
      <c r="DA134" s="287"/>
      <c r="DB134" s="287"/>
      <c r="DC134" s="287"/>
      <c r="DD134" s="287"/>
      <c r="DE134" s="287"/>
      <c r="DF134" s="287"/>
      <c r="DG134" s="287"/>
      <c r="DH134" s="287"/>
      <c r="DI134" s="287"/>
      <c r="DJ134" s="287"/>
      <c r="DK134" s="287"/>
      <c r="DL134" s="287"/>
      <c r="DM134" s="287"/>
      <c r="DN134" s="287"/>
      <c r="DO134" s="287"/>
      <c r="DP134" s="287"/>
      <c r="DQ134" s="287"/>
      <c r="DR134" s="287"/>
      <c r="DS134" s="287"/>
      <c r="DT134" s="287"/>
      <c r="DU134" s="287"/>
      <c r="DV134" s="287"/>
      <c r="DW134" s="287"/>
      <c r="DX134" s="287"/>
      <c r="DY134" s="287"/>
      <c r="DZ134" s="287"/>
      <c r="EA134" s="287"/>
      <c r="EB134" s="287"/>
      <c r="EC134" s="287"/>
      <c r="ED134" s="287"/>
      <c r="EE134" s="287"/>
      <c r="EF134" s="287"/>
      <c r="EG134" s="287"/>
      <c r="EH134" s="287"/>
      <c r="EI134" s="287"/>
      <c r="EJ134" s="287"/>
      <c r="EK134" s="287"/>
      <c r="EL134" s="287"/>
      <c r="EM134" s="287"/>
      <c r="EN134" s="287"/>
      <c r="EO134" s="287"/>
      <c r="EP134" s="287"/>
      <c r="EQ134" s="287"/>
      <c r="ER134" s="287"/>
      <c r="ES134" s="287"/>
      <c r="ET134" s="287"/>
      <c r="EU134" s="287"/>
      <c r="EV134" s="287"/>
      <c r="EW134" s="287"/>
      <c r="EX134" s="287"/>
      <c r="EY134" s="287"/>
      <c r="EZ134" s="287"/>
      <c r="FA134" s="287"/>
      <c r="FB134" s="287"/>
      <c r="FC134" s="287"/>
      <c r="FD134" s="287"/>
      <c r="FE134" s="287"/>
      <c r="FF134" s="287"/>
      <c r="FG134" s="287"/>
      <c r="FH134" s="287"/>
      <c r="FI134" s="287"/>
      <c r="FJ134" s="287"/>
      <c r="FK134" s="287"/>
      <c r="FL134" s="287"/>
      <c r="FM134" s="287"/>
      <c r="FN134" s="287"/>
      <c r="FO134" s="287"/>
      <c r="FP134" s="287"/>
      <c r="FQ134" s="287"/>
      <c r="FR134" s="287"/>
      <c r="FS134" s="287"/>
      <c r="FT134" s="287"/>
      <c r="FU134" s="287"/>
      <c r="FV134" s="287"/>
      <c r="FW134" s="287"/>
      <c r="FX134" s="287"/>
      <c r="FY134" s="287"/>
      <c r="FZ134" s="287"/>
      <c r="GA134" s="287"/>
      <c r="GB134" s="287"/>
      <c r="GC134" s="287"/>
      <c r="GD134" s="287"/>
      <c r="GE134" s="287"/>
      <c r="GF134" s="287"/>
      <c r="GG134" s="287"/>
      <c r="GH134" s="287"/>
      <c r="GI134" s="287"/>
      <c r="GJ134" s="287"/>
      <c r="GK134" s="287"/>
      <c r="GL134" s="287"/>
      <c r="GM134" s="287"/>
      <c r="GN134" s="287"/>
      <c r="GO134" s="287"/>
      <c r="GP134" s="287"/>
      <c r="GQ134" s="287"/>
      <c r="GR134" s="287"/>
      <c r="GS134" s="287"/>
      <c r="GT134" s="287"/>
      <c r="GU134" s="287"/>
      <c r="GV134" s="287"/>
      <c r="GW134" s="287"/>
      <c r="GX134" s="287"/>
      <c r="GY134" s="287"/>
      <c r="GZ134" s="287"/>
      <c r="HA134" s="287"/>
      <c r="HB134" s="287"/>
      <c r="HC134" s="287"/>
      <c r="HD134" s="287"/>
      <c r="HE134" s="287"/>
      <c r="HF134" s="287"/>
      <c r="HG134" s="287"/>
      <c r="HH134" s="287"/>
      <c r="HI134" s="287"/>
      <c r="HJ134" s="287"/>
      <c r="HK134" s="287"/>
      <c r="HL134" s="287"/>
      <c r="HM134" s="287"/>
      <c r="HN134" s="287"/>
      <c r="HO134" s="287"/>
      <c r="HP134" s="287"/>
      <c r="HQ134" s="287"/>
      <c r="HR134" s="287"/>
      <c r="HS134" s="287"/>
      <c r="HT134" s="287"/>
      <c r="HU134" s="287"/>
      <c r="HV134" s="287"/>
      <c r="HW134" s="287"/>
      <c r="HX134" s="287"/>
      <c r="HY134" s="287"/>
      <c r="HZ134" s="287"/>
      <c r="IA134" s="287"/>
      <c r="IB134" s="287"/>
      <c r="IC134" s="287"/>
      <c r="ID134" s="287"/>
      <c r="IE134" s="287"/>
      <c r="IF134" s="287"/>
      <c r="IG134" s="287"/>
      <c r="IH134" s="287"/>
      <c r="II134" s="287"/>
      <c r="IJ134" s="287"/>
      <c r="IK134" s="287"/>
      <c r="IL134" s="287"/>
      <c r="IM134" s="287"/>
      <c r="IN134" s="287"/>
      <c r="IO134" s="287"/>
      <c r="IP134" s="287"/>
      <c r="IQ134" s="287"/>
      <c r="IR134" s="287"/>
      <c r="IS134" s="287"/>
      <c r="IT134" s="287"/>
      <c r="IU134" s="287"/>
      <c r="IV134" s="287"/>
      <c r="IW134" s="287"/>
    </row>
    <row r="135" spans="1:257" ht="18" customHeight="1">
      <c r="A135" s="275" t="s">
        <v>606</v>
      </c>
      <c r="B135" s="276"/>
      <c r="C135" s="277" t="e">
        <f>#REF!</f>
        <v>#REF!</v>
      </c>
      <c r="D135" s="313" t="e">
        <f>IF(C129=0,"",C135/C129)</f>
        <v>#REF!</v>
      </c>
      <c r="E135" s="313"/>
      <c r="F135" s="313"/>
      <c r="G135" s="288" t="e">
        <f>#REF!+#REF!</f>
        <v>#REF!</v>
      </c>
      <c r="H135" s="289" t="e">
        <f>#REF!</f>
        <v>#REF!</v>
      </c>
      <c r="I135" s="202" t="e">
        <f>IF(G129=0,"",G135/G129)</f>
        <v>#REF!</v>
      </c>
      <c r="J135" s="177"/>
      <c r="K135" s="177"/>
      <c r="L135" s="177"/>
      <c r="M135" s="177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  <c r="AB135" s="177"/>
      <c r="AC135" s="177"/>
      <c r="AD135" s="177"/>
      <c r="AE135" s="177"/>
      <c r="AF135" s="177"/>
      <c r="AG135" s="177"/>
      <c r="AH135" s="177"/>
      <c r="AI135" s="177"/>
      <c r="AJ135" s="177"/>
      <c r="AK135" s="177"/>
      <c r="AL135" s="177"/>
      <c r="AM135" s="177"/>
      <c r="AN135" s="177"/>
      <c r="AO135" s="177"/>
      <c r="AP135" s="177"/>
      <c r="AQ135" s="177"/>
      <c r="AR135" s="177"/>
      <c r="AS135" s="177"/>
      <c r="AT135" s="177"/>
      <c r="AU135" s="177"/>
      <c r="AV135" s="177"/>
      <c r="AW135" s="177"/>
      <c r="AX135" s="177"/>
      <c r="AY135" s="177"/>
      <c r="AZ135" s="177"/>
      <c r="BA135" s="177"/>
      <c r="BB135" s="177"/>
      <c r="BC135" s="177"/>
      <c r="BD135" s="177"/>
      <c r="BE135" s="177"/>
      <c r="BF135" s="177"/>
      <c r="BG135" s="177"/>
      <c r="BH135" s="177"/>
      <c r="BI135" s="177"/>
      <c r="BJ135" s="177"/>
      <c r="BK135" s="177"/>
      <c r="BL135" s="177"/>
      <c r="BM135" s="177"/>
      <c r="BN135" s="177"/>
      <c r="BO135" s="177"/>
      <c r="BP135" s="177"/>
      <c r="BQ135" s="177"/>
      <c r="BR135" s="177"/>
      <c r="BS135" s="177"/>
      <c r="BT135" s="177"/>
      <c r="BU135" s="177"/>
      <c r="BV135" s="177"/>
      <c r="BW135" s="177"/>
      <c r="BX135" s="177"/>
      <c r="BY135" s="177"/>
      <c r="BZ135" s="177"/>
      <c r="CA135" s="177"/>
      <c r="CB135" s="177"/>
      <c r="CC135" s="177"/>
      <c r="CD135" s="177"/>
      <c r="CE135" s="177"/>
      <c r="CF135" s="177"/>
      <c r="CG135" s="177"/>
      <c r="CH135" s="177"/>
      <c r="CI135" s="177"/>
      <c r="CJ135" s="177"/>
      <c r="CK135" s="177"/>
      <c r="CL135" s="177"/>
      <c r="CM135" s="177"/>
      <c r="CN135" s="177"/>
      <c r="CO135" s="177"/>
      <c r="CP135" s="177"/>
      <c r="CQ135" s="177"/>
      <c r="CR135" s="177"/>
      <c r="CS135" s="177"/>
      <c r="CT135" s="177"/>
      <c r="CU135" s="177"/>
      <c r="CV135" s="177"/>
      <c r="CW135" s="177"/>
      <c r="CX135" s="177"/>
      <c r="CY135" s="177"/>
      <c r="CZ135" s="177"/>
      <c r="DA135" s="177"/>
      <c r="DB135" s="177"/>
      <c r="DC135" s="177"/>
      <c r="DD135" s="177"/>
      <c r="DE135" s="177"/>
      <c r="DF135" s="177"/>
      <c r="DG135" s="177"/>
      <c r="DH135" s="177"/>
      <c r="DI135" s="177"/>
      <c r="DJ135" s="177"/>
      <c r="DK135" s="177"/>
      <c r="DL135" s="177"/>
      <c r="DM135" s="177"/>
      <c r="DN135" s="177"/>
      <c r="DO135" s="177"/>
      <c r="DP135" s="177"/>
      <c r="DQ135" s="177"/>
      <c r="DR135" s="177"/>
      <c r="DS135" s="177"/>
      <c r="DT135" s="177"/>
      <c r="DU135" s="177"/>
      <c r="DV135" s="177"/>
      <c r="DW135" s="177"/>
      <c r="DX135" s="177"/>
      <c r="DY135" s="177"/>
      <c r="DZ135" s="177"/>
      <c r="EA135" s="177"/>
      <c r="EB135" s="177"/>
      <c r="EC135" s="177"/>
      <c r="ED135" s="177"/>
      <c r="EE135" s="177"/>
      <c r="EF135" s="177"/>
      <c r="EG135" s="177"/>
      <c r="EH135" s="177"/>
      <c r="EI135" s="177"/>
      <c r="EJ135" s="177"/>
      <c r="EK135" s="177"/>
      <c r="EL135" s="177"/>
      <c r="EM135" s="177"/>
      <c r="EN135" s="177"/>
      <c r="EO135" s="177"/>
      <c r="EP135" s="177"/>
      <c r="EQ135" s="177"/>
      <c r="ER135" s="177"/>
      <c r="ES135" s="177"/>
      <c r="ET135" s="177"/>
      <c r="EU135" s="177"/>
      <c r="EV135" s="177"/>
      <c r="EW135" s="177"/>
      <c r="EX135" s="177"/>
      <c r="EY135" s="177"/>
      <c r="EZ135" s="177"/>
      <c r="FA135" s="177"/>
      <c r="FB135" s="177"/>
      <c r="FC135" s="177"/>
      <c r="FD135" s="177"/>
      <c r="FE135" s="177"/>
      <c r="FF135" s="177"/>
      <c r="FG135" s="177"/>
      <c r="FH135" s="177"/>
      <c r="FI135" s="177"/>
      <c r="FJ135" s="177"/>
      <c r="FK135" s="177"/>
      <c r="FL135" s="177"/>
      <c r="FM135" s="177"/>
      <c r="FN135" s="177"/>
      <c r="FO135" s="177"/>
      <c r="FP135" s="177"/>
      <c r="FQ135" s="177"/>
      <c r="FR135" s="177"/>
      <c r="FS135" s="177"/>
      <c r="FT135" s="177"/>
      <c r="FU135" s="177"/>
      <c r="FV135" s="177"/>
      <c r="FW135" s="177"/>
      <c r="FX135" s="177"/>
      <c r="FY135" s="177"/>
      <c r="FZ135" s="177"/>
      <c r="GA135" s="177"/>
      <c r="GB135" s="177"/>
      <c r="GC135" s="177"/>
      <c r="GD135" s="177"/>
      <c r="GE135" s="177"/>
      <c r="GF135" s="177"/>
      <c r="GG135" s="177"/>
      <c r="GH135" s="177"/>
      <c r="GI135" s="177"/>
      <c r="GJ135" s="177"/>
      <c r="GK135" s="177"/>
      <c r="GL135" s="177"/>
      <c r="GM135" s="177"/>
      <c r="GN135" s="177"/>
      <c r="GO135" s="177"/>
      <c r="GP135" s="177"/>
      <c r="GQ135" s="177"/>
      <c r="GR135" s="177"/>
      <c r="GS135" s="177"/>
      <c r="GT135" s="177"/>
      <c r="GU135" s="177"/>
      <c r="GV135" s="177"/>
      <c r="GW135" s="177"/>
      <c r="GX135" s="177"/>
      <c r="GY135" s="177"/>
      <c r="GZ135" s="177"/>
      <c r="HA135" s="177"/>
      <c r="HB135" s="177"/>
      <c r="HC135" s="177"/>
      <c r="HD135" s="177"/>
      <c r="HE135" s="177"/>
      <c r="HF135" s="177"/>
      <c r="HG135" s="177"/>
      <c r="HH135" s="177"/>
      <c r="HI135" s="177"/>
      <c r="HJ135" s="177"/>
      <c r="HK135" s="177"/>
      <c r="HL135" s="177"/>
      <c r="HM135" s="177"/>
      <c r="HN135" s="177"/>
      <c r="HO135" s="177"/>
      <c r="HP135" s="177"/>
      <c r="HQ135" s="177"/>
      <c r="HR135" s="177"/>
      <c r="HS135" s="177"/>
      <c r="HT135" s="177"/>
      <c r="HU135" s="177"/>
      <c r="HV135" s="177"/>
      <c r="HW135" s="177"/>
      <c r="HX135" s="177"/>
      <c r="HY135" s="177"/>
      <c r="HZ135" s="177"/>
      <c r="IA135" s="177"/>
      <c r="IB135" s="177"/>
      <c r="IC135" s="177"/>
      <c r="ID135" s="177"/>
      <c r="IE135" s="177"/>
      <c r="IF135" s="177"/>
      <c r="IG135" s="177"/>
      <c r="IH135" s="177"/>
      <c r="II135" s="177"/>
      <c r="IJ135" s="177"/>
      <c r="IK135" s="177"/>
      <c r="IL135" s="177"/>
      <c r="IM135" s="177"/>
      <c r="IN135" s="177"/>
      <c r="IO135" s="177"/>
      <c r="IP135" s="177"/>
      <c r="IQ135" s="177"/>
      <c r="IR135" s="177"/>
      <c r="IS135" s="177"/>
      <c r="IT135" s="177"/>
      <c r="IU135" s="177"/>
      <c r="IV135" s="177"/>
      <c r="IW135" s="177"/>
    </row>
    <row r="136" spans="1:257" ht="15">
      <c r="A136" s="279" t="s">
        <v>607</v>
      </c>
      <c r="B136" s="280"/>
      <c r="C136" s="281" t="e">
        <f>#REF!</f>
        <v>#REF!</v>
      </c>
      <c r="D136" s="314" t="e">
        <f>IF(C129=0,"",C136/C129)</f>
        <v>#REF!</v>
      </c>
      <c r="E136" s="314"/>
      <c r="F136" s="314"/>
      <c r="G136" s="308" t="e">
        <f>#REF!+#REF!</f>
        <v>#REF!</v>
      </c>
      <c r="H136" s="308"/>
      <c r="I136" s="290" t="e">
        <f>IF(G129=0,"",G136/G129)</f>
        <v>#REF!</v>
      </c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W136" s="177"/>
      <c r="AX136" s="177"/>
      <c r="AY136" s="177"/>
      <c r="AZ136" s="177"/>
      <c r="BA136" s="177"/>
      <c r="BB136" s="177"/>
      <c r="BC136" s="177"/>
      <c r="BD136" s="177"/>
      <c r="BE136" s="177"/>
      <c r="BF136" s="177"/>
      <c r="BG136" s="177"/>
      <c r="BH136" s="177"/>
      <c r="BI136" s="177"/>
      <c r="BJ136" s="177"/>
      <c r="BK136" s="177"/>
      <c r="BL136" s="177"/>
      <c r="BM136" s="177"/>
      <c r="BN136" s="177"/>
      <c r="BO136" s="177"/>
      <c r="BP136" s="177"/>
      <c r="BQ136" s="177"/>
      <c r="BR136" s="177"/>
      <c r="BS136" s="177"/>
      <c r="BT136" s="177"/>
      <c r="BU136" s="177"/>
      <c r="BV136" s="177"/>
      <c r="BW136" s="177"/>
      <c r="BX136" s="177"/>
      <c r="BY136" s="177"/>
      <c r="BZ136" s="177"/>
      <c r="CA136" s="177"/>
      <c r="CB136" s="177"/>
      <c r="CC136" s="177"/>
      <c r="CD136" s="177"/>
      <c r="CE136" s="177"/>
      <c r="CF136" s="177"/>
      <c r="CG136" s="177"/>
      <c r="CH136" s="177"/>
      <c r="CI136" s="177"/>
      <c r="CJ136" s="177"/>
      <c r="CK136" s="177"/>
      <c r="CL136" s="177"/>
      <c r="CM136" s="177"/>
      <c r="CN136" s="177"/>
      <c r="CO136" s="177"/>
      <c r="CP136" s="177"/>
      <c r="CQ136" s="177"/>
      <c r="CR136" s="177"/>
      <c r="CS136" s="177"/>
      <c r="CT136" s="177"/>
      <c r="CU136" s="177"/>
      <c r="CV136" s="177"/>
      <c r="CW136" s="177"/>
      <c r="CX136" s="177"/>
      <c r="CY136" s="177"/>
      <c r="CZ136" s="177"/>
      <c r="DA136" s="177"/>
      <c r="DB136" s="177"/>
      <c r="DC136" s="177"/>
      <c r="DD136" s="177"/>
      <c r="DE136" s="177"/>
      <c r="DF136" s="177"/>
      <c r="DG136" s="177"/>
      <c r="DH136" s="177"/>
      <c r="DI136" s="177"/>
      <c r="DJ136" s="177"/>
      <c r="DK136" s="177"/>
      <c r="DL136" s="177"/>
      <c r="DM136" s="177"/>
      <c r="DN136" s="177"/>
      <c r="DO136" s="177"/>
      <c r="DP136" s="177"/>
      <c r="DQ136" s="177"/>
      <c r="DR136" s="177"/>
      <c r="DS136" s="177"/>
      <c r="DT136" s="177"/>
      <c r="DU136" s="177"/>
      <c r="DV136" s="177"/>
      <c r="DW136" s="177"/>
      <c r="DX136" s="177"/>
      <c r="DY136" s="177"/>
      <c r="DZ136" s="177"/>
      <c r="EA136" s="177"/>
      <c r="EB136" s="177"/>
      <c r="EC136" s="177"/>
      <c r="ED136" s="177"/>
      <c r="EE136" s="177"/>
      <c r="EF136" s="177"/>
      <c r="EG136" s="177"/>
      <c r="EH136" s="177"/>
      <c r="EI136" s="177"/>
      <c r="EJ136" s="177"/>
      <c r="EK136" s="177"/>
      <c r="EL136" s="177"/>
      <c r="EM136" s="177"/>
      <c r="EN136" s="177"/>
      <c r="EO136" s="177"/>
      <c r="EP136" s="177"/>
      <c r="EQ136" s="177"/>
      <c r="ER136" s="177"/>
      <c r="ES136" s="177"/>
      <c r="ET136" s="177"/>
      <c r="EU136" s="177"/>
      <c r="EV136" s="177"/>
      <c r="EW136" s="177"/>
      <c r="EX136" s="177"/>
      <c r="EY136" s="177"/>
      <c r="EZ136" s="177"/>
      <c r="FA136" s="177"/>
      <c r="FB136" s="177"/>
      <c r="FC136" s="177"/>
      <c r="FD136" s="177"/>
      <c r="FE136" s="177"/>
      <c r="FF136" s="177"/>
      <c r="FG136" s="177"/>
      <c r="FH136" s="177"/>
      <c r="FI136" s="177"/>
      <c r="FJ136" s="177"/>
      <c r="FK136" s="177"/>
      <c r="FL136" s="177"/>
      <c r="FM136" s="177"/>
      <c r="FN136" s="177"/>
      <c r="FO136" s="177"/>
      <c r="FP136" s="177"/>
      <c r="FQ136" s="177"/>
      <c r="FR136" s="177"/>
      <c r="FS136" s="177"/>
      <c r="FT136" s="177"/>
      <c r="FU136" s="177"/>
      <c r="FV136" s="177"/>
      <c r="FW136" s="177"/>
      <c r="FX136" s="177"/>
      <c r="FY136" s="177"/>
      <c r="FZ136" s="177"/>
      <c r="GA136" s="177"/>
      <c r="GB136" s="177"/>
      <c r="GC136" s="177"/>
      <c r="GD136" s="177"/>
      <c r="GE136" s="177"/>
      <c r="GF136" s="177"/>
      <c r="GG136" s="177"/>
      <c r="GH136" s="177"/>
      <c r="GI136" s="177"/>
      <c r="GJ136" s="177"/>
      <c r="GK136" s="177"/>
      <c r="GL136" s="177"/>
      <c r="GM136" s="177"/>
      <c r="GN136" s="177"/>
      <c r="GO136" s="177"/>
      <c r="GP136" s="177"/>
      <c r="GQ136" s="177"/>
      <c r="GR136" s="177"/>
      <c r="GS136" s="177"/>
      <c r="GT136" s="177"/>
      <c r="GU136" s="177"/>
      <c r="GV136" s="177"/>
      <c r="GW136" s="177"/>
      <c r="GX136" s="177"/>
      <c r="GY136" s="177"/>
      <c r="GZ136" s="177"/>
      <c r="HA136" s="177"/>
      <c r="HB136" s="177"/>
      <c r="HC136" s="177"/>
      <c r="HD136" s="177"/>
      <c r="HE136" s="177"/>
      <c r="HF136" s="177"/>
      <c r="HG136" s="177"/>
      <c r="HH136" s="177"/>
      <c r="HI136" s="177"/>
      <c r="HJ136" s="177"/>
      <c r="HK136" s="177"/>
      <c r="HL136" s="177"/>
      <c r="HM136" s="177"/>
      <c r="HN136" s="177"/>
      <c r="HO136" s="177"/>
      <c r="HP136" s="177"/>
      <c r="HQ136" s="177"/>
      <c r="HR136" s="177"/>
      <c r="HS136" s="177"/>
      <c r="HT136" s="177"/>
      <c r="HU136" s="177"/>
      <c r="HV136" s="177"/>
      <c r="HW136" s="177"/>
      <c r="HX136" s="177"/>
      <c r="HY136" s="177"/>
      <c r="HZ136" s="177"/>
      <c r="IA136" s="177"/>
      <c r="IB136" s="177"/>
      <c r="IC136" s="177"/>
      <c r="ID136" s="177"/>
      <c r="IE136" s="177"/>
      <c r="IF136" s="177"/>
      <c r="IG136" s="177"/>
      <c r="IH136" s="177"/>
      <c r="II136" s="177"/>
      <c r="IJ136" s="177"/>
      <c r="IK136" s="177"/>
      <c r="IL136" s="177"/>
      <c r="IM136" s="177"/>
      <c r="IN136" s="177"/>
      <c r="IO136" s="177"/>
      <c r="IP136" s="177"/>
      <c r="IQ136" s="177"/>
      <c r="IR136" s="177"/>
      <c r="IS136" s="177"/>
      <c r="IT136" s="177"/>
      <c r="IU136" s="177"/>
      <c r="IV136" s="177"/>
      <c r="IW136" s="177"/>
    </row>
    <row r="137" spans="1:257" ht="18" customHeight="1">
      <c r="A137" s="275" t="s">
        <v>608</v>
      </c>
      <c r="B137" s="276"/>
      <c r="C137" s="277" t="e">
        <f>#REF!</f>
        <v>#REF!</v>
      </c>
      <c r="D137" s="315" t="e">
        <f>IF(C129=0,"",C137/C129)</f>
        <v>#REF!</v>
      </c>
      <c r="E137" s="315"/>
      <c r="F137" s="315"/>
      <c r="G137" s="310" t="e">
        <f>#REF!+#REF!</f>
        <v>#REF!</v>
      </c>
      <c r="H137" s="310"/>
      <c r="I137" s="202" t="e">
        <f>IF(G129=0,"",G137/G129)</f>
        <v>#REF!</v>
      </c>
      <c r="J137" s="177"/>
      <c r="K137" s="177"/>
      <c r="L137" s="177"/>
      <c r="M137" s="177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W137" s="177"/>
      <c r="AX137" s="177"/>
      <c r="AY137" s="177"/>
      <c r="AZ137" s="177"/>
      <c r="BA137" s="177"/>
      <c r="BB137" s="177"/>
      <c r="BC137" s="177"/>
      <c r="BD137" s="177"/>
      <c r="BE137" s="177"/>
      <c r="BF137" s="177"/>
      <c r="BG137" s="177"/>
      <c r="BH137" s="177"/>
      <c r="BI137" s="177"/>
      <c r="BJ137" s="177"/>
      <c r="BK137" s="177"/>
      <c r="BL137" s="177"/>
      <c r="BM137" s="177"/>
      <c r="BN137" s="177"/>
      <c r="BO137" s="177"/>
      <c r="BP137" s="177"/>
      <c r="BQ137" s="177"/>
      <c r="BR137" s="177"/>
      <c r="BS137" s="177"/>
      <c r="BT137" s="177"/>
      <c r="BU137" s="177"/>
      <c r="BV137" s="177"/>
      <c r="BW137" s="177"/>
      <c r="BX137" s="177"/>
      <c r="BY137" s="177"/>
      <c r="BZ137" s="177"/>
      <c r="CA137" s="177"/>
      <c r="CB137" s="177"/>
      <c r="CC137" s="177"/>
      <c r="CD137" s="177"/>
      <c r="CE137" s="177"/>
      <c r="CF137" s="177"/>
      <c r="CG137" s="177"/>
      <c r="CH137" s="177"/>
      <c r="CI137" s="177"/>
      <c r="CJ137" s="177"/>
      <c r="CK137" s="177"/>
      <c r="CL137" s="177"/>
      <c r="CM137" s="177"/>
      <c r="CN137" s="177"/>
      <c r="CO137" s="177"/>
      <c r="CP137" s="177"/>
      <c r="CQ137" s="177"/>
      <c r="CR137" s="177"/>
      <c r="CS137" s="177"/>
      <c r="CT137" s="177"/>
      <c r="CU137" s="177"/>
      <c r="CV137" s="177"/>
      <c r="CW137" s="177"/>
      <c r="CX137" s="177"/>
      <c r="CY137" s="177"/>
      <c r="CZ137" s="177"/>
      <c r="DA137" s="177"/>
      <c r="DB137" s="177"/>
      <c r="DC137" s="177"/>
      <c r="DD137" s="177"/>
      <c r="DE137" s="177"/>
      <c r="DF137" s="177"/>
      <c r="DG137" s="177"/>
      <c r="DH137" s="177"/>
      <c r="DI137" s="177"/>
      <c r="DJ137" s="177"/>
      <c r="DK137" s="177"/>
      <c r="DL137" s="177"/>
      <c r="DM137" s="177"/>
      <c r="DN137" s="177"/>
      <c r="DO137" s="177"/>
      <c r="DP137" s="177"/>
      <c r="DQ137" s="177"/>
      <c r="DR137" s="177"/>
      <c r="DS137" s="177"/>
      <c r="DT137" s="177"/>
      <c r="DU137" s="177"/>
      <c r="DV137" s="177"/>
      <c r="DW137" s="177"/>
      <c r="DX137" s="177"/>
      <c r="DY137" s="177"/>
      <c r="DZ137" s="177"/>
      <c r="EA137" s="177"/>
      <c r="EB137" s="177"/>
      <c r="EC137" s="177"/>
      <c r="ED137" s="177"/>
      <c r="EE137" s="177"/>
      <c r="EF137" s="177"/>
      <c r="EG137" s="177"/>
      <c r="EH137" s="177"/>
      <c r="EI137" s="177"/>
      <c r="EJ137" s="177"/>
      <c r="EK137" s="177"/>
      <c r="EL137" s="177"/>
      <c r="EM137" s="177"/>
      <c r="EN137" s="177"/>
      <c r="EO137" s="177"/>
      <c r="EP137" s="177"/>
      <c r="EQ137" s="177"/>
      <c r="ER137" s="177"/>
      <c r="ES137" s="177"/>
      <c r="ET137" s="177"/>
      <c r="EU137" s="177"/>
      <c r="EV137" s="177"/>
      <c r="EW137" s="177"/>
      <c r="EX137" s="177"/>
      <c r="EY137" s="177"/>
      <c r="EZ137" s="177"/>
      <c r="FA137" s="177"/>
      <c r="FB137" s="177"/>
      <c r="FC137" s="177"/>
      <c r="FD137" s="177"/>
      <c r="FE137" s="177"/>
      <c r="FF137" s="177"/>
      <c r="FG137" s="177"/>
      <c r="FH137" s="177"/>
      <c r="FI137" s="177"/>
      <c r="FJ137" s="177"/>
      <c r="FK137" s="177"/>
      <c r="FL137" s="177"/>
      <c r="FM137" s="177"/>
      <c r="FN137" s="177"/>
      <c r="FO137" s="177"/>
      <c r="FP137" s="177"/>
      <c r="FQ137" s="177"/>
      <c r="FR137" s="177"/>
      <c r="FS137" s="177"/>
      <c r="FT137" s="177"/>
      <c r="FU137" s="177"/>
      <c r="FV137" s="177"/>
      <c r="FW137" s="177"/>
      <c r="FX137" s="177"/>
      <c r="FY137" s="177"/>
      <c r="FZ137" s="177"/>
      <c r="GA137" s="177"/>
      <c r="GB137" s="177"/>
      <c r="GC137" s="177"/>
      <c r="GD137" s="177"/>
      <c r="GE137" s="177"/>
      <c r="GF137" s="177"/>
      <c r="GG137" s="177"/>
      <c r="GH137" s="177"/>
      <c r="GI137" s="177"/>
      <c r="GJ137" s="177"/>
      <c r="GK137" s="177"/>
      <c r="GL137" s="177"/>
      <c r="GM137" s="177"/>
      <c r="GN137" s="177"/>
      <c r="GO137" s="177"/>
      <c r="GP137" s="177"/>
      <c r="GQ137" s="177"/>
      <c r="GR137" s="177"/>
      <c r="GS137" s="177"/>
      <c r="GT137" s="177"/>
      <c r="GU137" s="177"/>
      <c r="GV137" s="177"/>
      <c r="GW137" s="177"/>
      <c r="GX137" s="177"/>
      <c r="GY137" s="177"/>
      <c r="GZ137" s="177"/>
      <c r="HA137" s="177"/>
      <c r="HB137" s="177"/>
      <c r="HC137" s="177"/>
      <c r="HD137" s="177"/>
      <c r="HE137" s="177"/>
      <c r="HF137" s="177"/>
      <c r="HG137" s="177"/>
      <c r="HH137" s="177"/>
      <c r="HI137" s="177"/>
      <c r="HJ137" s="177"/>
      <c r="HK137" s="177"/>
      <c r="HL137" s="177"/>
      <c r="HM137" s="177"/>
      <c r="HN137" s="177"/>
      <c r="HO137" s="177"/>
      <c r="HP137" s="177"/>
      <c r="HQ137" s="177"/>
      <c r="HR137" s="177"/>
      <c r="HS137" s="177"/>
      <c r="HT137" s="177"/>
      <c r="HU137" s="177"/>
      <c r="HV137" s="177"/>
      <c r="HW137" s="177"/>
      <c r="HX137" s="177"/>
      <c r="HY137" s="177"/>
      <c r="HZ137" s="177"/>
      <c r="IA137" s="177"/>
      <c r="IB137" s="177"/>
      <c r="IC137" s="177"/>
      <c r="ID137" s="177"/>
      <c r="IE137" s="177"/>
      <c r="IF137" s="177"/>
      <c r="IG137" s="177"/>
      <c r="IH137" s="177"/>
      <c r="II137" s="177"/>
      <c r="IJ137" s="177"/>
      <c r="IK137" s="177"/>
      <c r="IL137" s="177"/>
      <c r="IM137" s="177"/>
      <c r="IN137" s="177"/>
      <c r="IO137" s="177"/>
      <c r="IP137" s="177"/>
      <c r="IQ137" s="177"/>
      <c r="IR137" s="177"/>
      <c r="IS137" s="177"/>
      <c r="IT137" s="177"/>
      <c r="IU137" s="177"/>
      <c r="IV137" s="177"/>
      <c r="IW137" s="177"/>
    </row>
    <row r="138" spans="1:257" ht="36" customHeight="1">
      <c r="A138" s="301" t="s">
        <v>609</v>
      </c>
      <c r="B138" s="284"/>
      <c r="C138" s="285">
        <f>Merleg_m!U88</f>
        <v>249253</v>
      </c>
      <c r="D138" s="316" t="e">
        <f>IF(C129=0,"",C138/C129)</f>
        <v>#REF!</v>
      </c>
      <c r="E138" s="316"/>
      <c r="F138" s="316"/>
      <c r="G138" s="312" t="e">
        <f>Merleg_m!X88+Merleg_m!V88</f>
        <v>#REF!</v>
      </c>
      <c r="H138" s="312"/>
      <c r="I138" s="291" t="e">
        <f>IF(G129=0,"",G138/G129)</f>
        <v>#REF!</v>
      </c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7"/>
      <c r="AX138" s="287"/>
      <c r="AY138" s="287"/>
      <c r="AZ138" s="287"/>
      <c r="BA138" s="287"/>
      <c r="BB138" s="287"/>
      <c r="BC138" s="287"/>
      <c r="BD138" s="287"/>
      <c r="BE138" s="287"/>
      <c r="BF138" s="287"/>
      <c r="BG138" s="287"/>
      <c r="BH138" s="287"/>
      <c r="BI138" s="287"/>
      <c r="BJ138" s="287"/>
      <c r="BK138" s="287"/>
      <c r="BL138" s="287"/>
      <c r="BM138" s="287"/>
      <c r="BN138" s="287"/>
      <c r="BO138" s="287"/>
      <c r="BP138" s="287"/>
      <c r="BQ138" s="287"/>
      <c r="BR138" s="287"/>
      <c r="BS138" s="287"/>
      <c r="BT138" s="287"/>
      <c r="BU138" s="287"/>
      <c r="BV138" s="287"/>
      <c r="BW138" s="287"/>
      <c r="BX138" s="287"/>
      <c r="BY138" s="287"/>
      <c r="BZ138" s="287"/>
      <c r="CA138" s="287"/>
      <c r="CB138" s="287"/>
      <c r="CC138" s="287"/>
      <c r="CD138" s="287"/>
      <c r="CE138" s="287"/>
      <c r="CF138" s="287"/>
      <c r="CG138" s="287"/>
      <c r="CH138" s="287"/>
      <c r="CI138" s="287"/>
      <c r="CJ138" s="287"/>
      <c r="CK138" s="287"/>
      <c r="CL138" s="287"/>
      <c r="CM138" s="287"/>
      <c r="CN138" s="287"/>
      <c r="CO138" s="287"/>
      <c r="CP138" s="287"/>
      <c r="CQ138" s="287"/>
      <c r="CR138" s="287"/>
      <c r="CS138" s="287"/>
      <c r="CT138" s="287"/>
      <c r="CU138" s="287"/>
      <c r="CV138" s="287"/>
      <c r="CW138" s="287"/>
      <c r="CX138" s="287"/>
      <c r="CY138" s="287"/>
      <c r="CZ138" s="287"/>
      <c r="DA138" s="287"/>
      <c r="DB138" s="287"/>
      <c r="DC138" s="287"/>
      <c r="DD138" s="287"/>
      <c r="DE138" s="287"/>
      <c r="DF138" s="287"/>
      <c r="DG138" s="287"/>
      <c r="DH138" s="287"/>
      <c r="DI138" s="287"/>
      <c r="DJ138" s="287"/>
      <c r="DK138" s="287"/>
      <c r="DL138" s="287"/>
      <c r="DM138" s="287"/>
      <c r="DN138" s="287"/>
      <c r="DO138" s="287"/>
      <c r="DP138" s="287"/>
      <c r="DQ138" s="287"/>
      <c r="DR138" s="287"/>
      <c r="DS138" s="287"/>
      <c r="DT138" s="287"/>
      <c r="DU138" s="287"/>
      <c r="DV138" s="287"/>
      <c r="DW138" s="287"/>
      <c r="DX138" s="287"/>
      <c r="DY138" s="287"/>
      <c r="DZ138" s="287"/>
      <c r="EA138" s="287"/>
      <c r="EB138" s="287"/>
      <c r="EC138" s="287"/>
      <c r="ED138" s="287"/>
      <c r="EE138" s="287"/>
      <c r="EF138" s="287"/>
      <c r="EG138" s="287"/>
      <c r="EH138" s="287"/>
      <c r="EI138" s="287"/>
      <c r="EJ138" s="287"/>
      <c r="EK138" s="287"/>
      <c r="EL138" s="287"/>
      <c r="EM138" s="287"/>
      <c r="EN138" s="287"/>
      <c r="EO138" s="287"/>
      <c r="EP138" s="287"/>
      <c r="EQ138" s="287"/>
      <c r="ER138" s="287"/>
      <c r="ES138" s="287"/>
      <c r="ET138" s="287"/>
      <c r="EU138" s="287"/>
      <c r="EV138" s="287"/>
      <c r="EW138" s="287"/>
      <c r="EX138" s="287"/>
      <c r="EY138" s="287"/>
      <c r="EZ138" s="287"/>
      <c r="FA138" s="287"/>
      <c r="FB138" s="287"/>
      <c r="FC138" s="287"/>
      <c r="FD138" s="287"/>
      <c r="FE138" s="287"/>
      <c r="FF138" s="287"/>
      <c r="FG138" s="287"/>
      <c r="FH138" s="287"/>
      <c r="FI138" s="287"/>
      <c r="FJ138" s="287"/>
      <c r="FK138" s="287"/>
      <c r="FL138" s="287"/>
      <c r="FM138" s="287"/>
      <c r="FN138" s="287"/>
      <c r="FO138" s="287"/>
      <c r="FP138" s="287"/>
      <c r="FQ138" s="287"/>
      <c r="FR138" s="287"/>
      <c r="FS138" s="287"/>
      <c r="FT138" s="287"/>
      <c r="FU138" s="287"/>
      <c r="FV138" s="287"/>
      <c r="FW138" s="287"/>
      <c r="FX138" s="287"/>
      <c r="FY138" s="287"/>
      <c r="FZ138" s="287"/>
      <c r="GA138" s="287"/>
      <c r="GB138" s="287"/>
      <c r="GC138" s="287"/>
      <c r="GD138" s="287"/>
      <c r="GE138" s="287"/>
      <c r="GF138" s="287"/>
      <c r="GG138" s="287"/>
      <c r="GH138" s="287"/>
      <c r="GI138" s="287"/>
      <c r="GJ138" s="287"/>
      <c r="GK138" s="287"/>
      <c r="GL138" s="287"/>
      <c r="GM138" s="287"/>
      <c r="GN138" s="287"/>
      <c r="GO138" s="287"/>
      <c r="GP138" s="287"/>
      <c r="GQ138" s="287"/>
      <c r="GR138" s="287"/>
      <c r="GS138" s="287"/>
      <c r="GT138" s="287"/>
      <c r="GU138" s="287"/>
      <c r="GV138" s="287"/>
      <c r="GW138" s="287"/>
      <c r="GX138" s="287"/>
      <c r="GY138" s="287"/>
      <c r="GZ138" s="287"/>
      <c r="HA138" s="287"/>
      <c r="HB138" s="287"/>
      <c r="HC138" s="287"/>
      <c r="HD138" s="287"/>
      <c r="HE138" s="287"/>
      <c r="HF138" s="287"/>
      <c r="HG138" s="287"/>
      <c r="HH138" s="287"/>
      <c r="HI138" s="287"/>
      <c r="HJ138" s="287"/>
      <c r="HK138" s="287"/>
      <c r="HL138" s="287"/>
      <c r="HM138" s="287"/>
      <c r="HN138" s="287"/>
      <c r="HO138" s="287"/>
      <c r="HP138" s="287"/>
      <c r="HQ138" s="287"/>
      <c r="HR138" s="287"/>
      <c r="HS138" s="287"/>
      <c r="HT138" s="287"/>
      <c r="HU138" s="287"/>
      <c r="HV138" s="287"/>
      <c r="HW138" s="287"/>
      <c r="HX138" s="287"/>
      <c r="HY138" s="287"/>
      <c r="HZ138" s="287"/>
      <c r="IA138" s="287"/>
      <c r="IB138" s="287"/>
      <c r="IC138" s="287"/>
      <c r="ID138" s="287"/>
      <c r="IE138" s="287"/>
      <c r="IF138" s="287"/>
      <c r="IG138" s="287"/>
      <c r="IH138" s="287"/>
      <c r="II138" s="287"/>
      <c r="IJ138" s="287"/>
      <c r="IK138" s="287"/>
      <c r="IL138" s="287"/>
      <c r="IM138" s="287"/>
      <c r="IN138" s="287"/>
      <c r="IO138" s="287"/>
      <c r="IP138" s="287"/>
      <c r="IQ138" s="287"/>
      <c r="IR138" s="287"/>
      <c r="IS138" s="287"/>
      <c r="IT138" s="287"/>
      <c r="IU138" s="287"/>
      <c r="IV138" s="287"/>
      <c r="IW138" s="287"/>
    </row>
    <row r="139" spans="1:257" ht="18" customHeight="1">
      <c r="A139" s="275" t="s">
        <v>610</v>
      </c>
      <c r="B139" s="276"/>
      <c r="C139" s="277">
        <f>Merleg_m!U89</f>
        <v>30456</v>
      </c>
      <c r="D139" s="313" t="e">
        <f>IF(C129=0,"",C139/C129)</f>
        <v>#REF!</v>
      </c>
      <c r="E139" s="313"/>
      <c r="F139" s="313"/>
      <c r="G139" s="306">
        <f>Merleg_m!X89+Merleg_m!V89</f>
        <v>21781</v>
      </c>
      <c r="H139" s="306"/>
      <c r="I139" s="202" t="e">
        <f>IF(G129=0,"",G139/G129)</f>
        <v>#REF!</v>
      </c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77"/>
      <c r="AH139" s="177"/>
      <c r="AI139" s="177"/>
      <c r="AJ139" s="177"/>
      <c r="AK139" s="177"/>
      <c r="AL139" s="177"/>
      <c r="AM139" s="177"/>
      <c r="AN139" s="177"/>
      <c r="AO139" s="177"/>
      <c r="AP139" s="177"/>
      <c r="AQ139" s="177"/>
      <c r="AR139" s="177"/>
      <c r="AS139" s="177"/>
      <c r="AT139" s="177"/>
      <c r="AU139" s="177"/>
      <c r="AV139" s="177"/>
      <c r="AW139" s="177"/>
      <c r="AX139" s="177"/>
      <c r="AY139" s="177"/>
      <c r="AZ139" s="177"/>
      <c r="BA139" s="177"/>
      <c r="BB139" s="177"/>
      <c r="BC139" s="177"/>
      <c r="BD139" s="177"/>
      <c r="BE139" s="177"/>
      <c r="BF139" s="177"/>
      <c r="BG139" s="177"/>
      <c r="BH139" s="177"/>
      <c r="BI139" s="177"/>
      <c r="BJ139" s="177"/>
      <c r="BK139" s="177"/>
      <c r="BL139" s="177"/>
      <c r="BM139" s="177"/>
      <c r="BN139" s="177"/>
      <c r="BO139" s="177"/>
      <c r="BP139" s="177"/>
      <c r="BQ139" s="177"/>
      <c r="BR139" s="177"/>
      <c r="BS139" s="177"/>
      <c r="BT139" s="177"/>
      <c r="BU139" s="177"/>
      <c r="BV139" s="177"/>
      <c r="BW139" s="177"/>
      <c r="BX139" s="177"/>
      <c r="BY139" s="177"/>
      <c r="BZ139" s="177"/>
      <c r="CA139" s="177"/>
      <c r="CB139" s="177"/>
      <c r="CC139" s="177"/>
      <c r="CD139" s="177"/>
      <c r="CE139" s="177"/>
      <c r="CF139" s="177"/>
      <c r="CG139" s="177"/>
      <c r="CH139" s="177"/>
      <c r="CI139" s="177"/>
      <c r="CJ139" s="177"/>
      <c r="CK139" s="177"/>
      <c r="CL139" s="177"/>
      <c r="CM139" s="177"/>
      <c r="CN139" s="177"/>
      <c r="CO139" s="177"/>
      <c r="CP139" s="177"/>
      <c r="CQ139" s="177"/>
      <c r="CR139" s="177"/>
      <c r="CS139" s="177"/>
      <c r="CT139" s="177"/>
      <c r="CU139" s="177"/>
      <c r="CV139" s="177"/>
      <c r="CW139" s="177"/>
      <c r="CX139" s="177"/>
      <c r="CY139" s="177"/>
      <c r="CZ139" s="177"/>
      <c r="DA139" s="177"/>
      <c r="DB139" s="177"/>
      <c r="DC139" s="177"/>
      <c r="DD139" s="177"/>
      <c r="DE139" s="177"/>
      <c r="DF139" s="177"/>
      <c r="DG139" s="177"/>
      <c r="DH139" s="177"/>
      <c r="DI139" s="177"/>
      <c r="DJ139" s="177"/>
      <c r="DK139" s="177"/>
      <c r="DL139" s="177"/>
      <c r="DM139" s="177"/>
      <c r="DN139" s="177"/>
      <c r="DO139" s="177"/>
      <c r="DP139" s="177"/>
      <c r="DQ139" s="177"/>
      <c r="DR139" s="177"/>
      <c r="DS139" s="177"/>
      <c r="DT139" s="177"/>
      <c r="DU139" s="177"/>
      <c r="DV139" s="177"/>
      <c r="DW139" s="177"/>
      <c r="DX139" s="177"/>
      <c r="DY139" s="177"/>
      <c r="DZ139" s="177"/>
      <c r="EA139" s="177"/>
      <c r="EB139" s="177"/>
      <c r="EC139" s="177"/>
      <c r="ED139" s="177"/>
      <c r="EE139" s="177"/>
      <c r="EF139" s="177"/>
      <c r="EG139" s="177"/>
      <c r="EH139" s="177"/>
      <c r="EI139" s="177"/>
      <c r="EJ139" s="177"/>
      <c r="EK139" s="177"/>
      <c r="EL139" s="177"/>
      <c r="EM139" s="177"/>
      <c r="EN139" s="177"/>
      <c r="EO139" s="177"/>
      <c r="EP139" s="177"/>
      <c r="EQ139" s="177"/>
      <c r="ER139" s="177"/>
      <c r="ES139" s="177"/>
      <c r="ET139" s="177"/>
      <c r="EU139" s="177"/>
      <c r="EV139" s="177"/>
      <c r="EW139" s="177"/>
      <c r="EX139" s="177"/>
      <c r="EY139" s="177"/>
      <c r="EZ139" s="177"/>
      <c r="FA139" s="177"/>
      <c r="FB139" s="177"/>
      <c r="FC139" s="177"/>
      <c r="FD139" s="177"/>
      <c r="FE139" s="177"/>
      <c r="FF139" s="177"/>
      <c r="FG139" s="177"/>
      <c r="FH139" s="177"/>
      <c r="FI139" s="177"/>
      <c r="FJ139" s="177"/>
      <c r="FK139" s="177"/>
      <c r="FL139" s="177"/>
      <c r="FM139" s="177"/>
      <c r="FN139" s="177"/>
      <c r="FO139" s="177"/>
      <c r="FP139" s="177"/>
      <c r="FQ139" s="177"/>
      <c r="FR139" s="177"/>
      <c r="FS139" s="177"/>
      <c r="FT139" s="177"/>
      <c r="FU139" s="177"/>
      <c r="FV139" s="177"/>
      <c r="FW139" s="177"/>
      <c r="FX139" s="177"/>
      <c r="FY139" s="177"/>
      <c r="FZ139" s="177"/>
      <c r="GA139" s="177"/>
      <c r="GB139" s="177"/>
      <c r="GC139" s="177"/>
      <c r="GD139" s="177"/>
      <c r="GE139" s="177"/>
      <c r="GF139" s="177"/>
      <c r="GG139" s="177"/>
      <c r="GH139" s="177"/>
      <c r="GI139" s="177"/>
      <c r="GJ139" s="177"/>
      <c r="GK139" s="177"/>
      <c r="GL139" s="177"/>
      <c r="GM139" s="177"/>
      <c r="GN139" s="177"/>
      <c r="GO139" s="177"/>
      <c r="GP139" s="177"/>
      <c r="GQ139" s="177"/>
      <c r="GR139" s="177"/>
      <c r="GS139" s="177"/>
      <c r="GT139" s="177"/>
      <c r="GU139" s="177"/>
      <c r="GV139" s="177"/>
      <c r="GW139" s="177"/>
      <c r="GX139" s="177"/>
      <c r="GY139" s="177"/>
      <c r="GZ139" s="177"/>
      <c r="HA139" s="177"/>
      <c r="HB139" s="177"/>
      <c r="HC139" s="177"/>
      <c r="HD139" s="177"/>
      <c r="HE139" s="177"/>
      <c r="HF139" s="177"/>
      <c r="HG139" s="177"/>
      <c r="HH139" s="177"/>
      <c r="HI139" s="177"/>
      <c r="HJ139" s="177"/>
      <c r="HK139" s="177"/>
      <c r="HL139" s="177"/>
      <c r="HM139" s="177"/>
      <c r="HN139" s="177"/>
      <c r="HO139" s="177"/>
      <c r="HP139" s="177"/>
      <c r="HQ139" s="177"/>
      <c r="HR139" s="177"/>
      <c r="HS139" s="177"/>
      <c r="HT139" s="177"/>
      <c r="HU139" s="177"/>
      <c r="HV139" s="177"/>
      <c r="HW139" s="177"/>
      <c r="HX139" s="177"/>
      <c r="HY139" s="177"/>
      <c r="HZ139" s="177"/>
      <c r="IA139" s="177"/>
      <c r="IB139" s="177"/>
      <c r="IC139" s="177"/>
      <c r="ID139" s="177"/>
      <c r="IE139" s="177"/>
      <c r="IF139" s="177"/>
      <c r="IG139" s="177"/>
      <c r="IH139" s="177"/>
      <c r="II139" s="177"/>
      <c r="IJ139" s="177"/>
      <c r="IK139" s="177"/>
      <c r="IL139" s="177"/>
      <c r="IM139" s="177"/>
      <c r="IN139" s="177"/>
      <c r="IO139" s="177"/>
      <c r="IP139" s="177"/>
      <c r="IQ139" s="177"/>
      <c r="IR139" s="177"/>
      <c r="IS139" s="177"/>
      <c r="IT139" s="177"/>
      <c r="IU139" s="177"/>
      <c r="IV139" s="177"/>
      <c r="IW139" s="177"/>
    </row>
    <row r="140" spans="1:257" ht="18" customHeight="1">
      <c r="A140" s="279" t="s">
        <v>261</v>
      </c>
      <c r="B140" s="280"/>
      <c r="C140" s="281">
        <f>Merleg_m!U90</f>
        <v>17692</v>
      </c>
      <c r="D140" s="314" t="e">
        <f>IF(C129=0,"",C140/C129)</f>
        <v>#REF!</v>
      </c>
      <c r="E140" s="314"/>
      <c r="F140" s="314"/>
      <c r="G140" s="308">
        <f>Merleg_m!X90+Merleg_m!V90</f>
        <v>6206</v>
      </c>
      <c r="H140" s="308"/>
      <c r="I140" s="290" t="e">
        <f>IF(G129=0,"",G140/G129)</f>
        <v>#REF!</v>
      </c>
      <c r="J140" s="177"/>
      <c r="K140" s="177"/>
      <c r="L140" s="177"/>
      <c r="M140" s="177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  <c r="AB140" s="177"/>
      <c r="AC140" s="177"/>
      <c r="AD140" s="177"/>
      <c r="AE140" s="177"/>
      <c r="AF140" s="177"/>
      <c r="AG140" s="177"/>
      <c r="AH140" s="177"/>
      <c r="AI140" s="177"/>
      <c r="AJ140" s="177"/>
      <c r="AK140" s="177"/>
      <c r="AL140" s="177"/>
      <c r="AM140" s="177"/>
      <c r="AN140" s="177"/>
      <c r="AO140" s="177"/>
      <c r="AP140" s="177"/>
      <c r="AQ140" s="177"/>
      <c r="AR140" s="177"/>
      <c r="AS140" s="177"/>
      <c r="AT140" s="177"/>
      <c r="AU140" s="177"/>
      <c r="AV140" s="177"/>
      <c r="AW140" s="177"/>
      <c r="AX140" s="177"/>
      <c r="AY140" s="177"/>
      <c r="AZ140" s="177"/>
      <c r="BA140" s="177"/>
      <c r="BB140" s="177"/>
      <c r="BC140" s="177"/>
      <c r="BD140" s="177"/>
      <c r="BE140" s="177"/>
      <c r="BF140" s="177"/>
      <c r="BG140" s="177"/>
      <c r="BH140" s="177"/>
      <c r="BI140" s="177"/>
      <c r="BJ140" s="177"/>
      <c r="BK140" s="177"/>
      <c r="BL140" s="177"/>
      <c r="BM140" s="177"/>
      <c r="BN140" s="177"/>
      <c r="BO140" s="177"/>
      <c r="BP140" s="177"/>
      <c r="BQ140" s="177"/>
      <c r="BR140" s="177"/>
      <c r="BS140" s="177"/>
      <c r="BT140" s="177"/>
      <c r="BU140" s="177"/>
      <c r="BV140" s="177"/>
      <c r="BW140" s="177"/>
      <c r="BX140" s="177"/>
      <c r="BY140" s="177"/>
      <c r="BZ140" s="177"/>
      <c r="CA140" s="177"/>
      <c r="CB140" s="177"/>
      <c r="CC140" s="177"/>
      <c r="CD140" s="177"/>
      <c r="CE140" s="177"/>
      <c r="CF140" s="177"/>
      <c r="CG140" s="177"/>
      <c r="CH140" s="177"/>
      <c r="CI140" s="177"/>
      <c r="CJ140" s="177"/>
      <c r="CK140" s="177"/>
      <c r="CL140" s="177"/>
      <c r="CM140" s="177"/>
      <c r="CN140" s="177"/>
      <c r="CO140" s="177"/>
      <c r="CP140" s="177"/>
      <c r="CQ140" s="177"/>
      <c r="CR140" s="177"/>
      <c r="CS140" s="177"/>
      <c r="CT140" s="177"/>
      <c r="CU140" s="177"/>
      <c r="CV140" s="177"/>
      <c r="CW140" s="177"/>
      <c r="CX140" s="177"/>
      <c r="CY140" s="177"/>
      <c r="CZ140" s="177"/>
      <c r="DA140" s="177"/>
      <c r="DB140" s="177"/>
      <c r="DC140" s="177"/>
      <c r="DD140" s="177"/>
      <c r="DE140" s="177"/>
      <c r="DF140" s="177"/>
      <c r="DG140" s="177"/>
      <c r="DH140" s="177"/>
      <c r="DI140" s="177"/>
      <c r="DJ140" s="177"/>
      <c r="DK140" s="177"/>
      <c r="DL140" s="177"/>
      <c r="DM140" s="177"/>
      <c r="DN140" s="177"/>
      <c r="DO140" s="177"/>
      <c r="DP140" s="177"/>
      <c r="DQ140" s="177"/>
      <c r="DR140" s="177"/>
      <c r="DS140" s="177"/>
      <c r="DT140" s="177"/>
      <c r="DU140" s="177"/>
      <c r="DV140" s="177"/>
      <c r="DW140" s="177"/>
      <c r="DX140" s="177"/>
      <c r="DY140" s="177"/>
      <c r="DZ140" s="177"/>
      <c r="EA140" s="177"/>
      <c r="EB140" s="177"/>
      <c r="EC140" s="177"/>
      <c r="ED140" s="177"/>
      <c r="EE140" s="177"/>
      <c r="EF140" s="177"/>
      <c r="EG140" s="177"/>
      <c r="EH140" s="177"/>
      <c r="EI140" s="177"/>
      <c r="EJ140" s="177"/>
      <c r="EK140" s="177"/>
      <c r="EL140" s="177"/>
      <c r="EM140" s="177"/>
      <c r="EN140" s="177"/>
      <c r="EO140" s="177"/>
      <c r="EP140" s="177"/>
      <c r="EQ140" s="177"/>
      <c r="ER140" s="177"/>
      <c r="ES140" s="177"/>
      <c r="ET140" s="177"/>
      <c r="EU140" s="177"/>
      <c r="EV140" s="177"/>
      <c r="EW140" s="177"/>
      <c r="EX140" s="177"/>
      <c r="EY140" s="177"/>
      <c r="EZ140" s="177"/>
      <c r="FA140" s="177"/>
      <c r="FB140" s="177"/>
      <c r="FC140" s="177"/>
      <c r="FD140" s="177"/>
      <c r="FE140" s="177"/>
      <c r="FF140" s="177"/>
      <c r="FG140" s="177"/>
      <c r="FH140" s="177"/>
      <c r="FI140" s="177"/>
      <c r="FJ140" s="177"/>
      <c r="FK140" s="177"/>
      <c r="FL140" s="177"/>
      <c r="FM140" s="177"/>
      <c r="FN140" s="177"/>
      <c r="FO140" s="177"/>
      <c r="FP140" s="177"/>
      <c r="FQ140" s="177"/>
      <c r="FR140" s="177"/>
      <c r="FS140" s="177"/>
      <c r="FT140" s="177"/>
      <c r="FU140" s="177"/>
      <c r="FV140" s="177"/>
      <c r="FW140" s="177"/>
      <c r="FX140" s="177"/>
      <c r="FY140" s="177"/>
      <c r="FZ140" s="177"/>
      <c r="GA140" s="177"/>
      <c r="GB140" s="177"/>
      <c r="GC140" s="177"/>
      <c r="GD140" s="177"/>
      <c r="GE140" s="177"/>
      <c r="GF140" s="177"/>
      <c r="GG140" s="177"/>
      <c r="GH140" s="177"/>
      <c r="GI140" s="177"/>
      <c r="GJ140" s="177"/>
      <c r="GK140" s="177"/>
      <c r="GL140" s="177"/>
      <c r="GM140" s="177"/>
      <c r="GN140" s="177"/>
      <c r="GO140" s="177"/>
      <c r="GP140" s="177"/>
      <c r="GQ140" s="177"/>
      <c r="GR140" s="177"/>
      <c r="GS140" s="177"/>
      <c r="GT140" s="177"/>
      <c r="GU140" s="177"/>
      <c r="GV140" s="177"/>
      <c r="GW140" s="177"/>
      <c r="GX140" s="177"/>
      <c r="GY140" s="177"/>
      <c r="GZ140" s="177"/>
      <c r="HA140" s="177"/>
      <c r="HB140" s="177"/>
      <c r="HC140" s="177"/>
      <c r="HD140" s="177"/>
      <c r="HE140" s="177"/>
      <c r="HF140" s="177"/>
      <c r="HG140" s="177"/>
      <c r="HH140" s="177"/>
      <c r="HI140" s="177"/>
      <c r="HJ140" s="177"/>
      <c r="HK140" s="177"/>
      <c r="HL140" s="177"/>
      <c r="HM140" s="177"/>
      <c r="HN140" s="177"/>
      <c r="HO140" s="177"/>
      <c r="HP140" s="177"/>
      <c r="HQ140" s="177"/>
      <c r="HR140" s="177"/>
      <c r="HS140" s="177"/>
      <c r="HT140" s="177"/>
      <c r="HU140" s="177"/>
      <c r="HV140" s="177"/>
      <c r="HW140" s="177"/>
      <c r="HX140" s="177"/>
      <c r="HY140" s="177"/>
      <c r="HZ140" s="177"/>
      <c r="IA140" s="177"/>
      <c r="IB140" s="177"/>
      <c r="IC140" s="177"/>
      <c r="ID140" s="177"/>
      <c r="IE140" s="177"/>
      <c r="IF140" s="177"/>
      <c r="IG140" s="177"/>
      <c r="IH140" s="177"/>
      <c r="II140" s="177"/>
      <c r="IJ140" s="177"/>
      <c r="IK140" s="177"/>
      <c r="IL140" s="177"/>
      <c r="IM140" s="177"/>
      <c r="IN140" s="177"/>
      <c r="IO140" s="177"/>
      <c r="IP140" s="177"/>
      <c r="IQ140" s="177"/>
      <c r="IR140" s="177"/>
      <c r="IS140" s="177"/>
      <c r="IT140" s="177"/>
      <c r="IU140" s="177"/>
      <c r="IV140" s="177"/>
      <c r="IW140" s="177"/>
    </row>
    <row r="141" spans="1:257" ht="18" customHeight="1">
      <c r="A141" s="275" t="s">
        <v>262</v>
      </c>
      <c r="B141" s="276"/>
      <c r="C141" s="277" t="e">
        <f>#REF!</f>
        <v>#REF!</v>
      </c>
      <c r="D141" s="315" t="e">
        <f>IF(C129=0,"",C141/C129)</f>
        <v>#REF!</v>
      </c>
      <c r="E141" s="315"/>
      <c r="F141" s="315"/>
      <c r="G141" s="310" t="e">
        <f>#REF!+#REF!</f>
        <v>#REF!</v>
      </c>
      <c r="H141" s="310"/>
      <c r="I141" s="202" t="e">
        <f>IF(G129=0,"",G141/G129)</f>
        <v>#REF!</v>
      </c>
      <c r="J141" s="177"/>
      <c r="K141" s="177"/>
      <c r="L141" s="177"/>
      <c r="M141" s="177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  <c r="AH141" s="177"/>
      <c r="AI141" s="177"/>
      <c r="AJ141" s="177"/>
      <c r="AK141" s="177"/>
      <c r="AL141" s="177"/>
      <c r="AM141" s="177"/>
      <c r="AN141" s="177"/>
      <c r="AO141" s="177"/>
      <c r="AP141" s="177"/>
      <c r="AQ141" s="177"/>
      <c r="AR141" s="177"/>
      <c r="AS141" s="177"/>
      <c r="AT141" s="177"/>
      <c r="AU141" s="177"/>
      <c r="AV141" s="177"/>
      <c r="AW141" s="177"/>
      <c r="AX141" s="177"/>
      <c r="AY141" s="177"/>
      <c r="AZ141" s="177"/>
      <c r="BA141" s="177"/>
      <c r="BB141" s="177"/>
      <c r="BC141" s="177"/>
      <c r="BD141" s="177"/>
      <c r="BE141" s="177"/>
      <c r="BF141" s="177"/>
      <c r="BG141" s="177"/>
      <c r="BH141" s="177"/>
      <c r="BI141" s="177"/>
      <c r="BJ141" s="177"/>
      <c r="BK141" s="177"/>
      <c r="BL141" s="177"/>
      <c r="BM141" s="177"/>
      <c r="BN141" s="177"/>
      <c r="BO141" s="177"/>
      <c r="BP141" s="177"/>
      <c r="BQ141" s="177"/>
      <c r="BR141" s="177"/>
      <c r="BS141" s="177"/>
      <c r="BT141" s="177"/>
      <c r="BU141" s="177"/>
      <c r="BV141" s="177"/>
      <c r="BW141" s="177"/>
      <c r="BX141" s="177"/>
      <c r="BY141" s="177"/>
      <c r="BZ141" s="177"/>
      <c r="CA141" s="177"/>
      <c r="CB141" s="177"/>
      <c r="CC141" s="177"/>
      <c r="CD141" s="177"/>
      <c r="CE141" s="177"/>
      <c r="CF141" s="177"/>
      <c r="CG141" s="177"/>
      <c r="CH141" s="177"/>
      <c r="CI141" s="177"/>
      <c r="CJ141" s="177"/>
      <c r="CK141" s="177"/>
      <c r="CL141" s="177"/>
      <c r="CM141" s="177"/>
      <c r="CN141" s="177"/>
      <c r="CO141" s="177"/>
      <c r="CP141" s="177"/>
      <c r="CQ141" s="177"/>
      <c r="CR141" s="177"/>
      <c r="CS141" s="177"/>
      <c r="CT141" s="177"/>
      <c r="CU141" s="177"/>
      <c r="CV141" s="177"/>
      <c r="CW141" s="177"/>
      <c r="CX141" s="177"/>
      <c r="CY141" s="177"/>
      <c r="CZ141" s="177"/>
      <c r="DA141" s="177"/>
      <c r="DB141" s="177"/>
      <c r="DC141" s="177"/>
      <c r="DD141" s="177"/>
      <c r="DE141" s="177"/>
      <c r="DF141" s="177"/>
      <c r="DG141" s="177"/>
      <c r="DH141" s="177"/>
      <c r="DI141" s="177"/>
      <c r="DJ141" s="177"/>
      <c r="DK141" s="177"/>
      <c r="DL141" s="177"/>
      <c r="DM141" s="177"/>
      <c r="DN141" s="177"/>
      <c r="DO141" s="177"/>
      <c r="DP141" s="177"/>
      <c r="DQ141" s="177"/>
      <c r="DR141" s="177"/>
      <c r="DS141" s="177"/>
      <c r="DT141" s="177"/>
      <c r="DU141" s="177"/>
      <c r="DV141" s="177"/>
      <c r="DW141" s="177"/>
      <c r="DX141" s="177"/>
      <c r="DY141" s="177"/>
      <c r="DZ141" s="177"/>
      <c r="EA141" s="177"/>
      <c r="EB141" s="177"/>
      <c r="EC141" s="177"/>
      <c r="ED141" s="177"/>
      <c r="EE141" s="177"/>
      <c r="EF141" s="177"/>
      <c r="EG141" s="177"/>
      <c r="EH141" s="177"/>
      <c r="EI141" s="177"/>
      <c r="EJ141" s="177"/>
      <c r="EK141" s="177"/>
      <c r="EL141" s="177"/>
      <c r="EM141" s="177"/>
      <c r="EN141" s="177"/>
      <c r="EO141" s="177"/>
      <c r="EP141" s="177"/>
      <c r="EQ141" s="177"/>
      <c r="ER141" s="177"/>
      <c r="ES141" s="177"/>
      <c r="ET141" s="177"/>
      <c r="EU141" s="177"/>
      <c r="EV141" s="177"/>
      <c r="EW141" s="177"/>
      <c r="EX141" s="177"/>
      <c r="EY141" s="177"/>
      <c r="EZ141" s="177"/>
      <c r="FA141" s="177"/>
      <c r="FB141" s="177"/>
      <c r="FC141" s="177"/>
      <c r="FD141" s="177"/>
      <c r="FE141" s="177"/>
      <c r="FF141" s="177"/>
      <c r="FG141" s="177"/>
      <c r="FH141" s="177"/>
      <c r="FI141" s="177"/>
      <c r="FJ141" s="177"/>
      <c r="FK141" s="177"/>
      <c r="FL141" s="177"/>
      <c r="FM141" s="177"/>
      <c r="FN141" s="177"/>
      <c r="FO141" s="177"/>
      <c r="FP141" s="177"/>
      <c r="FQ141" s="177"/>
      <c r="FR141" s="177"/>
      <c r="FS141" s="177"/>
      <c r="FT141" s="177"/>
      <c r="FU141" s="177"/>
      <c r="FV141" s="177"/>
      <c r="FW141" s="177"/>
      <c r="FX141" s="177"/>
      <c r="FY141" s="177"/>
      <c r="FZ141" s="177"/>
      <c r="GA141" s="177"/>
      <c r="GB141" s="177"/>
      <c r="GC141" s="177"/>
      <c r="GD141" s="177"/>
      <c r="GE141" s="177"/>
      <c r="GF141" s="177"/>
      <c r="GG141" s="177"/>
      <c r="GH141" s="177"/>
      <c r="GI141" s="177"/>
      <c r="GJ141" s="177"/>
      <c r="GK141" s="177"/>
      <c r="GL141" s="177"/>
      <c r="GM141" s="177"/>
      <c r="GN141" s="177"/>
      <c r="GO141" s="177"/>
      <c r="GP141" s="177"/>
      <c r="GQ141" s="177"/>
      <c r="GR141" s="177"/>
      <c r="GS141" s="177"/>
      <c r="GT141" s="177"/>
      <c r="GU141" s="177"/>
      <c r="GV141" s="177"/>
      <c r="GW141" s="177"/>
      <c r="GX141" s="177"/>
      <c r="GY141" s="177"/>
      <c r="GZ141" s="177"/>
      <c r="HA141" s="177"/>
      <c r="HB141" s="177"/>
      <c r="HC141" s="177"/>
      <c r="HD141" s="177"/>
      <c r="HE141" s="177"/>
      <c r="HF141" s="177"/>
      <c r="HG141" s="177"/>
      <c r="HH141" s="177"/>
      <c r="HI141" s="177"/>
      <c r="HJ141" s="177"/>
      <c r="HK141" s="177"/>
      <c r="HL141" s="177"/>
      <c r="HM141" s="177"/>
      <c r="HN141" s="177"/>
      <c r="HO141" s="177"/>
      <c r="HP141" s="177"/>
      <c r="HQ141" s="177"/>
      <c r="HR141" s="177"/>
      <c r="HS141" s="177"/>
      <c r="HT141" s="177"/>
      <c r="HU141" s="177"/>
      <c r="HV141" s="177"/>
      <c r="HW141" s="177"/>
      <c r="HX141" s="177"/>
      <c r="HY141" s="177"/>
      <c r="HZ141" s="177"/>
      <c r="IA141" s="177"/>
      <c r="IB141" s="177"/>
      <c r="IC141" s="177"/>
      <c r="ID141" s="177"/>
      <c r="IE141" s="177"/>
      <c r="IF141" s="177"/>
      <c r="IG141" s="177"/>
      <c r="IH141" s="177"/>
      <c r="II141" s="177"/>
      <c r="IJ141" s="177"/>
      <c r="IK141" s="177"/>
      <c r="IL141" s="177"/>
      <c r="IM141" s="177"/>
      <c r="IN141" s="177"/>
      <c r="IO141" s="177"/>
      <c r="IP141" s="177"/>
      <c r="IQ141" s="177"/>
      <c r="IR141" s="177"/>
      <c r="IS141" s="177"/>
      <c r="IT141" s="177"/>
      <c r="IU141" s="177"/>
      <c r="IV141" s="177"/>
      <c r="IW141" s="177"/>
    </row>
    <row r="142" spans="1:257" ht="30">
      <c r="A142" s="283" t="s">
        <v>611</v>
      </c>
      <c r="B142" s="284"/>
      <c r="C142" s="285" t="e">
        <f>SUM(C134,C138:C141)</f>
        <v>#REF!</v>
      </c>
      <c r="D142" s="316" t="e">
        <f>IF(C129=0,"",C142/C129)</f>
        <v>#REF!</v>
      </c>
      <c r="E142" s="316"/>
      <c r="F142" s="316"/>
      <c r="G142" s="312" t="e">
        <f>SUM(G134,G138:G141)</f>
        <v>#REF!</v>
      </c>
      <c r="H142" s="312"/>
      <c r="I142" s="291" t="e">
        <f>IF(G129=0,"",G142/G129)</f>
        <v>#REF!</v>
      </c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7"/>
      <c r="AX142" s="287"/>
      <c r="AY142" s="287"/>
      <c r="AZ142" s="287"/>
      <c r="BA142" s="287"/>
      <c r="BB142" s="287"/>
      <c r="BC142" s="287"/>
      <c r="BD142" s="287"/>
      <c r="BE142" s="287"/>
      <c r="BF142" s="287"/>
      <c r="BG142" s="287"/>
      <c r="BH142" s="287"/>
      <c r="BI142" s="287"/>
      <c r="BJ142" s="287"/>
      <c r="BK142" s="287"/>
      <c r="BL142" s="287"/>
      <c r="BM142" s="287"/>
      <c r="BN142" s="287"/>
      <c r="BO142" s="287"/>
      <c r="BP142" s="287"/>
      <c r="BQ142" s="287"/>
      <c r="BR142" s="287"/>
      <c r="BS142" s="287"/>
      <c r="BT142" s="287"/>
      <c r="BU142" s="287"/>
      <c r="BV142" s="287"/>
      <c r="BW142" s="287"/>
      <c r="BX142" s="287"/>
      <c r="BY142" s="287"/>
      <c r="BZ142" s="287"/>
      <c r="CA142" s="287"/>
      <c r="CB142" s="287"/>
      <c r="CC142" s="287"/>
      <c r="CD142" s="287"/>
      <c r="CE142" s="287"/>
      <c r="CF142" s="287"/>
      <c r="CG142" s="287"/>
      <c r="CH142" s="287"/>
      <c r="CI142" s="287"/>
      <c r="CJ142" s="287"/>
      <c r="CK142" s="287"/>
      <c r="CL142" s="287"/>
      <c r="CM142" s="287"/>
      <c r="CN142" s="287"/>
      <c r="CO142" s="287"/>
      <c r="CP142" s="287"/>
      <c r="CQ142" s="287"/>
      <c r="CR142" s="287"/>
      <c r="CS142" s="287"/>
      <c r="CT142" s="287"/>
      <c r="CU142" s="287"/>
      <c r="CV142" s="287"/>
      <c r="CW142" s="287"/>
      <c r="CX142" s="287"/>
      <c r="CY142" s="287"/>
      <c r="CZ142" s="287"/>
      <c r="DA142" s="287"/>
      <c r="DB142" s="287"/>
      <c r="DC142" s="287"/>
      <c r="DD142" s="287"/>
      <c r="DE142" s="287"/>
      <c r="DF142" s="287"/>
      <c r="DG142" s="287"/>
      <c r="DH142" s="287"/>
      <c r="DI142" s="287"/>
      <c r="DJ142" s="287"/>
      <c r="DK142" s="287"/>
      <c r="DL142" s="287"/>
      <c r="DM142" s="287"/>
      <c r="DN142" s="287"/>
      <c r="DO142" s="287"/>
      <c r="DP142" s="287"/>
      <c r="DQ142" s="287"/>
      <c r="DR142" s="287"/>
      <c r="DS142" s="287"/>
      <c r="DT142" s="287"/>
      <c r="DU142" s="287"/>
      <c r="DV142" s="287"/>
      <c r="DW142" s="287"/>
      <c r="DX142" s="287"/>
      <c r="DY142" s="287"/>
      <c r="DZ142" s="287"/>
      <c r="EA142" s="287"/>
      <c r="EB142" s="287"/>
      <c r="EC142" s="287"/>
      <c r="ED142" s="287"/>
      <c r="EE142" s="287"/>
      <c r="EF142" s="287"/>
      <c r="EG142" s="287"/>
      <c r="EH142" s="287"/>
      <c r="EI142" s="287"/>
      <c r="EJ142" s="287"/>
      <c r="EK142" s="287"/>
      <c r="EL142" s="287"/>
      <c r="EM142" s="287"/>
      <c r="EN142" s="287"/>
      <c r="EO142" s="287"/>
      <c r="EP142" s="287"/>
      <c r="EQ142" s="287"/>
      <c r="ER142" s="287"/>
      <c r="ES142" s="287"/>
      <c r="ET142" s="287"/>
      <c r="EU142" s="287"/>
      <c r="EV142" s="287"/>
      <c r="EW142" s="287"/>
      <c r="EX142" s="287"/>
      <c r="EY142" s="287"/>
      <c r="EZ142" s="287"/>
      <c r="FA142" s="287"/>
      <c r="FB142" s="287"/>
      <c r="FC142" s="287"/>
      <c r="FD142" s="287"/>
      <c r="FE142" s="287"/>
      <c r="FF142" s="287"/>
      <c r="FG142" s="287"/>
      <c r="FH142" s="287"/>
      <c r="FI142" s="287"/>
      <c r="FJ142" s="287"/>
      <c r="FK142" s="287"/>
      <c r="FL142" s="287"/>
      <c r="FM142" s="287"/>
      <c r="FN142" s="287"/>
      <c r="FO142" s="287"/>
      <c r="FP142" s="287"/>
      <c r="FQ142" s="287"/>
      <c r="FR142" s="287"/>
      <c r="FS142" s="287"/>
      <c r="FT142" s="287"/>
      <c r="FU142" s="287"/>
      <c r="FV142" s="287"/>
      <c r="FW142" s="287"/>
      <c r="FX142" s="287"/>
      <c r="FY142" s="287"/>
      <c r="FZ142" s="287"/>
      <c r="GA142" s="287"/>
      <c r="GB142" s="287"/>
      <c r="GC142" s="287"/>
      <c r="GD142" s="287"/>
      <c r="GE142" s="287"/>
      <c r="GF142" s="287"/>
      <c r="GG142" s="287"/>
      <c r="GH142" s="287"/>
      <c r="GI142" s="287"/>
      <c r="GJ142" s="287"/>
      <c r="GK142" s="287"/>
      <c r="GL142" s="287"/>
      <c r="GM142" s="287"/>
      <c r="GN142" s="287"/>
      <c r="GO142" s="287"/>
      <c r="GP142" s="287"/>
      <c r="GQ142" s="287"/>
      <c r="GR142" s="287"/>
      <c r="GS142" s="287"/>
      <c r="GT142" s="287"/>
      <c r="GU142" s="287"/>
      <c r="GV142" s="287"/>
      <c r="GW142" s="287"/>
      <c r="GX142" s="287"/>
      <c r="GY142" s="287"/>
      <c r="GZ142" s="287"/>
      <c r="HA142" s="287"/>
      <c r="HB142" s="287"/>
      <c r="HC142" s="287"/>
      <c r="HD142" s="287"/>
      <c r="HE142" s="287"/>
      <c r="HF142" s="287"/>
      <c r="HG142" s="287"/>
      <c r="HH142" s="287"/>
      <c r="HI142" s="287"/>
      <c r="HJ142" s="287"/>
      <c r="HK142" s="287"/>
      <c r="HL142" s="287"/>
      <c r="HM142" s="287"/>
      <c r="HN142" s="287"/>
      <c r="HO142" s="287"/>
      <c r="HP142" s="287"/>
      <c r="HQ142" s="287"/>
      <c r="HR142" s="287"/>
      <c r="HS142" s="287"/>
      <c r="HT142" s="287"/>
      <c r="HU142" s="287"/>
      <c r="HV142" s="287"/>
      <c r="HW142" s="287"/>
      <c r="HX142" s="287"/>
      <c r="HY142" s="287"/>
      <c r="HZ142" s="287"/>
      <c r="IA142" s="287"/>
      <c r="IB142" s="287"/>
      <c r="IC142" s="287"/>
      <c r="ID142" s="287"/>
      <c r="IE142" s="287"/>
      <c r="IF142" s="287"/>
      <c r="IG142" s="287"/>
      <c r="IH142" s="287"/>
      <c r="II142" s="287"/>
      <c r="IJ142" s="287"/>
      <c r="IK142" s="287"/>
      <c r="IL142" s="287"/>
      <c r="IM142" s="287"/>
      <c r="IN142" s="287"/>
      <c r="IO142" s="287"/>
      <c r="IP142" s="287"/>
      <c r="IQ142" s="287"/>
      <c r="IR142" s="287"/>
      <c r="IS142" s="287"/>
      <c r="IT142" s="287"/>
      <c r="IU142" s="287"/>
      <c r="IV142" s="287"/>
      <c r="IW142" s="287"/>
    </row>
    <row r="143" spans="1:257" ht="36" customHeight="1">
      <c r="A143" s="283" t="s">
        <v>585</v>
      </c>
      <c r="B143" s="284"/>
      <c r="C143" s="285">
        <f>Merleg_m!U92</f>
        <v>25802</v>
      </c>
      <c r="D143" s="316" t="e">
        <f>IF(C129=0,"",C143/C129)</f>
        <v>#REF!</v>
      </c>
      <c r="E143" s="316"/>
      <c r="F143" s="316"/>
      <c r="G143" s="312" t="e">
        <f>Merleg_m!X92+Merleg_m!V92</f>
        <v>#REF!</v>
      </c>
      <c r="H143" s="312"/>
      <c r="I143" s="291" t="e">
        <f>IF(G129=0,"",G143/G129)</f>
        <v>#REF!</v>
      </c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  <c r="AH143" s="287"/>
      <c r="AI143" s="287"/>
      <c r="AJ143" s="287"/>
      <c r="AK143" s="287"/>
      <c r="AL143" s="287"/>
      <c r="AM143" s="287"/>
      <c r="AN143" s="287"/>
      <c r="AO143" s="287"/>
      <c r="AP143" s="287"/>
      <c r="AQ143" s="287"/>
      <c r="AR143" s="287"/>
      <c r="AS143" s="287"/>
      <c r="AT143" s="287"/>
      <c r="AU143" s="287"/>
      <c r="AV143" s="287"/>
      <c r="AW143" s="287"/>
      <c r="AX143" s="287"/>
      <c r="AY143" s="287"/>
      <c r="AZ143" s="287"/>
      <c r="BA143" s="287"/>
      <c r="BB143" s="287"/>
      <c r="BC143" s="287"/>
      <c r="BD143" s="287"/>
      <c r="BE143" s="287"/>
      <c r="BF143" s="287"/>
      <c r="BG143" s="287"/>
      <c r="BH143" s="287"/>
      <c r="BI143" s="287"/>
      <c r="BJ143" s="287"/>
      <c r="BK143" s="287"/>
      <c r="BL143" s="287"/>
      <c r="BM143" s="287"/>
      <c r="BN143" s="287"/>
      <c r="BO143" s="287"/>
      <c r="BP143" s="287"/>
      <c r="BQ143" s="287"/>
      <c r="BR143" s="287"/>
      <c r="BS143" s="287"/>
      <c r="BT143" s="287"/>
      <c r="BU143" s="287"/>
      <c r="BV143" s="287"/>
      <c r="BW143" s="287"/>
      <c r="BX143" s="287"/>
      <c r="BY143" s="287"/>
      <c r="BZ143" s="287"/>
      <c r="CA143" s="287"/>
      <c r="CB143" s="287"/>
      <c r="CC143" s="287"/>
      <c r="CD143" s="287"/>
      <c r="CE143" s="287"/>
      <c r="CF143" s="287"/>
      <c r="CG143" s="287"/>
      <c r="CH143" s="287"/>
      <c r="CI143" s="287"/>
      <c r="CJ143" s="287"/>
      <c r="CK143" s="287"/>
      <c r="CL143" s="287"/>
      <c r="CM143" s="287"/>
      <c r="CN143" s="287"/>
      <c r="CO143" s="287"/>
      <c r="CP143" s="287"/>
      <c r="CQ143" s="287"/>
      <c r="CR143" s="287"/>
      <c r="CS143" s="287"/>
      <c r="CT143" s="287"/>
      <c r="CU143" s="287"/>
      <c r="CV143" s="287"/>
      <c r="CW143" s="287"/>
      <c r="CX143" s="287"/>
      <c r="CY143" s="287"/>
      <c r="CZ143" s="287"/>
      <c r="DA143" s="287"/>
      <c r="DB143" s="287"/>
      <c r="DC143" s="287"/>
      <c r="DD143" s="287"/>
      <c r="DE143" s="287"/>
      <c r="DF143" s="287"/>
      <c r="DG143" s="287"/>
      <c r="DH143" s="287"/>
      <c r="DI143" s="287"/>
      <c r="DJ143" s="287"/>
      <c r="DK143" s="287"/>
      <c r="DL143" s="287"/>
      <c r="DM143" s="287"/>
      <c r="DN143" s="287"/>
      <c r="DO143" s="287"/>
      <c r="DP143" s="287"/>
      <c r="DQ143" s="287"/>
      <c r="DR143" s="287"/>
      <c r="DS143" s="287"/>
      <c r="DT143" s="287"/>
      <c r="DU143" s="287"/>
      <c r="DV143" s="287"/>
      <c r="DW143" s="287"/>
      <c r="DX143" s="287"/>
      <c r="DY143" s="287"/>
      <c r="DZ143" s="287"/>
      <c r="EA143" s="287"/>
      <c r="EB143" s="287"/>
      <c r="EC143" s="287"/>
      <c r="ED143" s="287"/>
      <c r="EE143" s="287"/>
      <c r="EF143" s="287"/>
      <c r="EG143" s="287"/>
      <c r="EH143" s="287"/>
      <c r="EI143" s="287"/>
      <c r="EJ143" s="287"/>
      <c r="EK143" s="287"/>
      <c r="EL143" s="287"/>
      <c r="EM143" s="287"/>
      <c r="EN143" s="287"/>
      <c r="EO143" s="287"/>
      <c r="EP143" s="287"/>
      <c r="EQ143" s="287"/>
      <c r="ER143" s="287"/>
      <c r="ES143" s="287"/>
      <c r="ET143" s="287"/>
      <c r="EU143" s="287"/>
      <c r="EV143" s="287"/>
      <c r="EW143" s="287"/>
      <c r="EX143" s="287"/>
      <c r="EY143" s="287"/>
      <c r="EZ143" s="287"/>
      <c r="FA143" s="287"/>
      <c r="FB143" s="287"/>
      <c r="FC143" s="287"/>
      <c r="FD143" s="287"/>
      <c r="FE143" s="287"/>
      <c r="FF143" s="287"/>
      <c r="FG143" s="287"/>
      <c r="FH143" s="287"/>
      <c r="FI143" s="287"/>
      <c r="FJ143" s="287"/>
      <c r="FK143" s="287"/>
      <c r="FL143" s="287"/>
      <c r="FM143" s="287"/>
      <c r="FN143" s="287"/>
      <c r="FO143" s="287"/>
      <c r="FP143" s="287"/>
      <c r="FQ143" s="287"/>
      <c r="FR143" s="287"/>
      <c r="FS143" s="287"/>
      <c r="FT143" s="287"/>
      <c r="FU143" s="287"/>
      <c r="FV143" s="287"/>
      <c r="FW143" s="287"/>
      <c r="FX143" s="287"/>
      <c r="FY143" s="287"/>
      <c r="FZ143" s="287"/>
      <c r="GA143" s="287"/>
      <c r="GB143" s="287"/>
      <c r="GC143" s="287"/>
      <c r="GD143" s="287"/>
      <c r="GE143" s="287"/>
      <c r="GF143" s="287"/>
      <c r="GG143" s="287"/>
      <c r="GH143" s="287"/>
      <c r="GI143" s="287"/>
      <c r="GJ143" s="287"/>
      <c r="GK143" s="287"/>
      <c r="GL143" s="287"/>
      <c r="GM143" s="287"/>
      <c r="GN143" s="287"/>
      <c r="GO143" s="287"/>
      <c r="GP143" s="287"/>
      <c r="GQ143" s="287"/>
      <c r="GR143" s="287"/>
      <c r="GS143" s="287"/>
      <c r="GT143" s="287"/>
      <c r="GU143" s="287"/>
      <c r="GV143" s="287"/>
      <c r="GW143" s="287"/>
      <c r="GX143" s="287"/>
      <c r="GY143" s="287"/>
      <c r="GZ143" s="287"/>
      <c r="HA143" s="287"/>
      <c r="HB143" s="287"/>
      <c r="HC143" s="287"/>
      <c r="HD143" s="287"/>
      <c r="HE143" s="287"/>
      <c r="HF143" s="287"/>
      <c r="HG143" s="287"/>
      <c r="HH143" s="287"/>
      <c r="HI143" s="287"/>
      <c r="HJ143" s="287"/>
      <c r="HK143" s="287"/>
      <c r="HL143" s="287"/>
      <c r="HM143" s="287"/>
      <c r="HN143" s="287"/>
      <c r="HO143" s="287"/>
      <c r="HP143" s="287"/>
      <c r="HQ143" s="287"/>
      <c r="HR143" s="287"/>
      <c r="HS143" s="287"/>
      <c r="HT143" s="287"/>
      <c r="HU143" s="287"/>
      <c r="HV143" s="287"/>
      <c r="HW143" s="287"/>
      <c r="HX143" s="287"/>
      <c r="HY143" s="287"/>
      <c r="HZ143" s="287"/>
      <c r="IA143" s="287"/>
      <c r="IB143" s="287"/>
      <c r="IC143" s="287"/>
      <c r="ID143" s="287"/>
      <c r="IE143" s="287"/>
      <c r="IF143" s="287"/>
      <c r="IG143" s="287"/>
      <c r="IH143" s="287"/>
      <c r="II143" s="287"/>
      <c r="IJ143" s="287"/>
      <c r="IK143" s="287"/>
      <c r="IL143" s="287"/>
      <c r="IM143" s="287"/>
      <c r="IN143" s="287"/>
      <c r="IO143" s="287"/>
      <c r="IP143" s="287"/>
      <c r="IQ143" s="287"/>
      <c r="IR143" s="287"/>
      <c r="IS143" s="287"/>
      <c r="IT143" s="287"/>
      <c r="IU143" s="287"/>
      <c r="IV143" s="287"/>
      <c r="IW143" s="287"/>
    </row>
  </sheetData>
  <sheetProtection sheet="1" objects="1" scenarios="1"/>
  <mergeCells count="54">
    <mergeCell ref="D143:F143"/>
    <mergeCell ref="G143:H143"/>
    <mergeCell ref="D140:F140"/>
    <mergeCell ref="G140:H140"/>
    <mergeCell ref="D141:F141"/>
    <mergeCell ref="G141:H141"/>
    <mergeCell ref="D142:F142"/>
    <mergeCell ref="G142:H142"/>
    <mergeCell ref="D137:F137"/>
    <mergeCell ref="G137:H137"/>
    <mergeCell ref="D138:F138"/>
    <mergeCell ref="G138:H138"/>
    <mergeCell ref="D139:F139"/>
    <mergeCell ref="G139:H139"/>
    <mergeCell ref="D133:F133"/>
    <mergeCell ref="G133:H133"/>
    <mergeCell ref="D134:F134"/>
    <mergeCell ref="D135:F135"/>
    <mergeCell ref="D136:F136"/>
    <mergeCell ref="G136:H136"/>
    <mergeCell ref="D130:F130"/>
    <mergeCell ref="G130:H130"/>
    <mergeCell ref="D131:F131"/>
    <mergeCell ref="G131:H131"/>
    <mergeCell ref="D132:F132"/>
    <mergeCell ref="G132:H132"/>
    <mergeCell ref="D127:F127"/>
    <mergeCell ref="G127:H127"/>
    <mergeCell ref="D128:F128"/>
    <mergeCell ref="G128:H128"/>
    <mergeCell ref="D129:F129"/>
    <mergeCell ref="G129:H129"/>
    <mergeCell ref="D124:F124"/>
    <mergeCell ref="G124:H124"/>
    <mergeCell ref="D125:F125"/>
    <mergeCell ref="G125:H125"/>
    <mergeCell ref="D126:F126"/>
    <mergeCell ref="G126:H126"/>
    <mergeCell ref="A117:I117"/>
    <mergeCell ref="A119:I119"/>
    <mergeCell ref="C122:F122"/>
    <mergeCell ref="G122:I122"/>
    <mergeCell ref="D123:F123"/>
    <mergeCell ref="G123:H123"/>
    <mergeCell ref="A40:I40"/>
    <mergeCell ref="A74:I74"/>
    <mergeCell ref="A76:I76"/>
    <mergeCell ref="A78:I78"/>
    <mergeCell ref="A115:I115"/>
    <mergeCell ref="A4:I4"/>
    <mergeCell ref="A6:I6"/>
    <mergeCell ref="A8:I8"/>
    <mergeCell ref="A36:I36"/>
    <mergeCell ref="A38:I38"/>
  </mergeCells>
  <printOptions horizontalCentered="1"/>
  <pageMargins left="0.39374999999999999" right="0.39374999999999999" top="1.37777777777778" bottom="0.98402777777777795" header="1.10208333333333" footer="0.511811023622047"/>
  <pageSetup paperSize="9" orientation="portrait" horizontalDpi="300" verticalDpi="300"/>
  <headerFooter>
    <oddHeader>&amp;R&amp;"Garamond"Beilage &amp;P.</oddHeader>
  </headerFooter>
  <rowBreaks count="3" manualBreakCount="3">
    <brk id="32" max="16383" man="1"/>
    <brk id="70" max="16383" man="1"/>
    <brk id="1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IW143"/>
  <sheetViews>
    <sheetView showGridLines="0" showZeros="0" zoomScale="112" zoomScaleNormal="112" workbookViewId="0">
      <selection activeCell="C9" sqref="C9"/>
    </sheetView>
  </sheetViews>
  <sheetFormatPr baseColWidth="10" defaultColWidth="9.19921875" defaultRowHeight="14"/>
  <cols>
    <col min="1" max="1" width="21.796875" style="17" customWidth="1"/>
    <col min="2" max="2" width="2.59765625" style="17" customWidth="1"/>
    <col min="3" max="3" width="17.59765625" style="17" customWidth="1"/>
    <col min="4" max="5" width="2.59765625" style="17" customWidth="1"/>
    <col min="6" max="6" width="13.19921875" style="36" customWidth="1"/>
    <col min="7" max="7" width="2.59765625" style="17" customWidth="1"/>
    <col min="8" max="8" width="13.3984375" style="180" customWidth="1"/>
    <col min="9" max="9" width="14.19921875" style="180" customWidth="1"/>
    <col min="10" max="257" width="9.19921875" style="17"/>
  </cols>
  <sheetData>
    <row r="4" spans="1:257" ht="15">
      <c r="A4" s="3" t="str">
        <f>Adatok!B2</f>
        <v>MOGYORÓD NONPROFIT KFT</v>
      </c>
      <c r="B4" s="3"/>
      <c r="C4" s="3"/>
      <c r="D4" s="3"/>
      <c r="E4" s="3"/>
      <c r="F4" s="3"/>
      <c r="G4" s="3"/>
      <c r="H4" s="3"/>
      <c r="I4" s="3"/>
    </row>
    <row r="6" spans="1:257" ht="15">
      <c r="A6" s="3" t="s">
        <v>612</v>
      </c>
      <c r="B6" s="3"/>
      <c r="C6" s="3"/>
      <c r="D6" s="3"/>
      <c r="E6" s="3"/>
      <c r="F6" s="3"/>
      <c r="G6" s="3"/>
      <c r="H6" s="3"/>
      <c r="I6" s="3"/>
    </row>
    <row r="7" spans="1:257">
      <c r="A7" s="181"/>
      <c r="B7" s="181"/>
      <c r="C7" s="181"/>
      <c r="D7" s="181"/>
      <c r="E7" s="181"/>
      <c r="F7" s="181"/>
      <c r="G7" s="181"/>
      <c r="H7" s="182"/>
      <c r="I7" s="182"/>
    </row>
    <row r="8" spans="1:257" ht="15">
      <c r="A8" s="3" t="str">
        <f>Adatok!B6</f>
        <v>2025.</v>
      </c>
      <c r="B8" s="3"/>
      <c r="C8" s="3"/>
      <c r="D8" s="3"/>
      <c r="E8" s="3"/>
      <c r="F8" s="3"/>
      <c r="G8" s="3"/>
      <c r="H8" s="3"/>
      <c r="I8" s="3"/>
    </row>
    <row r="11" spans="1:257" ht="30" customHeight="1">
      <c r="A11" s="183" t="s">
        <v>613</v>
      </c>
      <c r="B11" s="184"/>
      <c r="C11" s="185" t="s">
        <v>614</v>
      </c>
      <c r="D11" s="186"/>
      <c r="E11" s="184"/>
      <c r="F11" s="185" t="s">
        <v>615</v>
      </c>
      <c r="G11" s="186"/>
      <c r="H11" s="187" t="s">
        <v>616</v>
      </c>
      <c r="I11" s="188" t="s">
        <v>617</v>
      </c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9"/>
      <c r="DJ11" s="189"/>
      <c r="DK11" s="189"/>
      <c r="DL11" s="189"/>
      <c r="DM11" s="189"/>
      <c r="DN11" s="189"/>
      <c r="DO11" s="189"/>
      <c r="DP11" s="189"/>
      <c r="DQ11" s="189"/>
      <c r="DR11" s="189"/>
      <c r="DS11" s="189"/>
      <c r="DT11" s="189"/>
      <c r="DU11" s="189"/>
      <c r="DV11" s="189"/>
      <c r="DW11" s="189"/>
      <c r="DX11" s="189"/>
      <c r="DY11" s="189"/>
      <c r="DZ11" s="189"/>
      <c r="EA11" s="189"/>
      <c r="EB11" s="189"/>
      <c r="EC11" s="189"/>
      <c r="ED11" s="189"/>
      <c r="EE11" s="189"/>
      <c r="EF11" s="189"/>
      <c r="EG11" s="189"/>
      <c r="EH11" s="189"/>
      <c r="EI11" s="189"/>
      <c r="EJ11" s="189"/>
      <c r="EK11" s="189"/>
      <c r="EL11" s="189"/>
      <c r="EM11" s="189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/>
      <c r="FW11" s="189"/>
      <c r="FX11" s="189"/>
      <c r="FY11" s="189"/>
      <c r="FZ11" s="189"/>
      <c r="GA11" s="189"/>
      <c r="GB11" s="189"/>
      <c r="GC11" s="189"/>
      <c r="GD11" s="189"/>
      <c r="GE11" s="189"/>
      <c r="GF11" s="189"/>
      <c r="GG11" s="189"/>
      <c r="GH11" s="189"/>
      <c r="GI11" s="189"/>
      <c r="GJ11" s="189"/>
      <c r="GK11" s="189"/>
      <c r="GL11" s="189"/>
      <c r="GM11" s="189"/>
      <c r="GN11" s="189"/>
      <c r="GO11" s="189"/>
      <c r="GP11" s="189"/>
      <c r="GQ11" s="189"/>
      <c r="GR11" s="189"/>
      <c r="GS11" s="189"/>
      <c r="GT11" s="189"/>
      <c r="GU11" s="189"/>
      <c r="GV11" s="189"/>
      <c r="GW11" s="189"/>
      <c r="GX11" s="189"/>
      <c r="GY11" s="189"/>
      <c r="GZ11" s="189"/>
      <c r="HA11" s="189"/>
      <c r="HB11" s="189"/>
      <c r="HC11" s="189"/>
      <c r="HD11" s="189"/>
      <c r="HE11" s="189"/>
      <c r="HF11" s="189"/>
      <c r="HG11" s="189"/>
      <c r="HH11" s="189"/>
      <c r="HI11" s="189"/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189"/>
      <c r="HV11" s="189"/>
      <c r="HW11" s="189"/>
      <c r="HX11" s="189"/>
      <c r="HY11" s="189"/>
      <c r="HZ11" s="189"/>
      <c r="IA11" s="189"/>
      <c r="IB11" s="189"/>
      <c r="IC11" s="189"/>
      <c r="ID11" s="189"/>
      <c r="IE11" s="189"/>
      <c r="IF11" s="189"/>
      <c r="IG11" s="189"/>
      <c r="IH11" s="189"/>
      <c r="II11" s="189"/>
      <c r="IJ11" s="189"/>
      <c r="IK11" s="189"/>
      <c r="IL11" s="189"/>
      <c r="IM11" s="189"/>
      <c r="IN11" s="189"/>
      <c r="IO11" s="189"/>
      <c r="IP11" s="189"/>
      <c r="IQ11" s="189"/>
      <c r="IR11" s="189"/>
      <c r="IS11" s="189"/>
      <c r="IT11" s="189"/>
      <c r="IU11" s="189"/>
      <c r="IV11" s="189"/>
      <c r="IW11" s="189"/>
    </row>
    <row r="12" spans="1:257">
      <c r="A12" s="190"/>
      <c r="B12" s="191"/>
      <c r="C12" s="192"/>
      <c r="D12" s="193"/>
      <c r="E12" s="191"/>
      <c r="F12" s="194"/>
      <c r="G12" s="193"/>
      <c r="H12" s="195"/>
      <c r="I12" s="196"/>
    </row>
    <row r="13" spans="1:257" ht="15">
      <c r="A13" s="197" t="s">
        <v>618</v>
      </c>
      <c r="B13" s="198"/>
      <c r="C13" s="199" t="s">
        <v>619</v>
      </c>
      <c r="D13" s="200"/>
      <c r="E13" s="198"/>
      <c r="F13" s="199" t="s">
        <v>108</v>
      </c>
      <c r="G13" s="200"/>
      <c r="H13" s="201">
        <f>IF(Merleg_m!U19=0,"",Merleg_m!U37/Merleg_m!U19)</f>
        <v>0.11712263913602328</v>
      </c>
      <c r="I13" s="202">
        <f>IF(Merleg_m!X19=0,"",Merleg_m!X37/Merleg_m!X19)</f>
        <v>0.17215184389088536</v>
      </c>
    </row>
    <row r="14" spans="1:257" ht="15">
      <c r="A14" s="197"/>
      <c r="B14" s="203"/>
      <c r="C14" s="204" t="s">
        <v>620</v>
      </c>
      <c r="D14" s="205"/>
      <c r="E14" s="206"/>
      <c r="F14" s="207" t="s">
        <v>455</v>
      </c>
      <c r="G14" s="205"/>
      <c r="H14" s="201" t="e">
        <f>IF(#REF!=0,"",#REF!/#REF!)</f>
        <v>#REF!</v>
      </c>
      <c r="I14" s="202" t="e">
        <f>IF(#REF!=0,"",#REF!/#REF!)</f>
        <v>#REF!</v>
      </c>
    </row>
    <row r="15" spans="1:257">
      <c r="A15" s="197"/>
      <c r="B15" s="203"/>
      <c r="C15" s="204"/>
      <c r="D15" s="205"/>
      <c r="E15" s="206"/>
      <c r="F15" s="204"/>
      <c r="G15" s="205"/>
      <c r="H15" s="201"/>
      <c r="I15" s="202"/>
    </row>
    <row r="16" spans="1:257" ht="30">
      <c r="A16" s="208" t="s">
        <v>621</v>
      </c>
      <c r="B16" s="198"/>
      <c r="C16" s="199" t="s">
        <v>619</v>
      </c>
      <c r="D16" s="200"/>
      <c r="E16" s="198"/>
      <c r="F16" s="199" t="s">
        <v>108</v>
      </c>
      <c r="G16" s="200"/>
      <c r="H16" s="201">
        <f>IF(Merleg_m!U21=0,"",Merleg_m!U37/Merleg_m!U21)</f>
        <v>0.11712263913602328</v>
      </c>
      <c r="I16" s="202">
        <f>IF(Merleg_m!X21=0,"",Merleg_m!X37/Merleg_m!X21)</f>
        <v>0.17215184389088536</v>
      </c>
    </row>
    <row r="17" spans="1:9" ht="15">
      <c r="A17" s="209"/>
      <c r="B17" s="210"/>
      <c r="C17" s="211" t="s">
        <v>622</v>
      </c>
      <c r="D17" s="212"/>
      <c r="E17" s="213"/>
      <c r="F17" s="211" t="s">
        <v>458</v>
      </c>
      <c r="G17" s="212"/>
      <c r="H17" s="201" t="e">
        <f>IF(#REF!=0,"",#REF!/#REF!)</f>
        <v>#REF!</v>
      </c>
      <c r="I17" s="202" t="e">
        <f>IF(#REF!=0,"",#REF!/#REF!)</f>
        <v>#REF!</v>
      </c>
    </row>
    <row r="18" spans="1:9">
      <c r="A18" s="208"/>
      <c r="B18" s="210"/>
      <c r="C18" s="211"/>
      <c r="D18" s="212"/>
      <c r="E18" s="213"/>
      <c r="F18" s="211"/>
      <c r="G18" s="212"/>
      <c r="H18" s="201"/>
      <c r="I18" s="202"/>
    </row>
    <row r="19" spans="1:9" ht="15">
      <c r="A19" s="197" t="s">
        <v>623</v>
      </c>
      <c r="B19" s="203"/>
      <c r="C19" s="199" t="s">
        <v>620</v>
      </c>
      <c r="D19" s="205"/>
      <c r="E19" s="206"/>
      <c r="F19" s="199" t="s">
        <v>455</v>
      </c>
      <c r="G19" s="205"/>
      <c r="H19" s="201">
        <f>IF(Merleg_m!U19+Merleg_m!U23+Merleg_m!U28=0,"",Merleg_m!U19/(Merleg_m!U19+Merleg_m!U23+Merleg_m!U28))</f>
        <v>0.78676141138196165</v>
      </c>
      <c r="I19" s="202">
        <f>IF(Merleg_m!X19+Merleg_m!X23+Merleg_m!X28=0,"",Merleg_m!X19/(Merleg_m!X19+Merleg_m!X23+Merleg_m!X28))</f>
        <v>0.7571559790195771</v>
      </c>
    </row>
    <row r="20" spans="1:9" ht="15">
      <c r="A20" s="197"/>
      <c r="B20" s="203"/>
      <c r="C20" s="204" t="s">
        <v>624</v>
      </c>
      <c r="D20" s="205"/>
      <c r="E20" s="206"/>
      <c r="F20" s="204" t="s">
        <v>462</v>
      </c>
      <c r="G20" s="205"/>
      <c r="H20" s="201" t="e">
        <f>IF((#REF!+#REF!+#REF!)=0,"",#REF!/(#REF!+#REF!+#REF!))</f>
        <v>#REF!</v>
      </c>
      <c r="I20" s="202" t="e">
        <f>IF((#REF!+#REF!+#REF!)=0,"",#REF!/(#REF!+#REF!+#REF!))</f>
        <v>#REF!</v>
      </c>
    </row>
    <row r="21" spans="1:9">
      <c r="A21" s="197"/>
      <c r="B21" s="203"/>
      <c r="C21" s="204"/>
      <c r="D21" s="205"/>
      <c r="E21" s="206"/>
      <c r="F21" s="204"/>
      <c r="G21" s="205"/>
      <c r="H21" s="201"/>
      <c r="I21" s="202"/>
    </row>
    <row r="22" spans="1:9" ht="15">
      <c r="A22" s="214" t="s">
        <v>625</v>
      </c>
      <c r="B22" s="203"/>
      <c r="C22" s="199" t="s">
        <v>619</v>
      </c>
      <c r="D22" s="205"/>
      <c r="E22" s="206"/>
      <c r="F22" s="199" t="s">
        <v>108</v>
      </c>
      <c r="G22" s="205"/>
      <c r="H22" s="201">
        <f>IF(Merleg_m!U37+Merleg_m!U45+Merleg_m!U47+Merleg_m!U51=0,"",Merleg_m!U37/(Merleg_m!U37+Merleg_m!U45+Merleg_m!U47+Merleg_m!U51))</f>
        <v>8.8060350831337175E-2</v>
      </c>
      <c r="I22" s="202">
        <f>IF(Merleg_m!X37+Merleg_m!X45+Merleg_m!X47+Merleg_m!X51=0,"",Merleg_m!X37/(Merleg_m!X37+Merleg_m!X45+Merleg_m!X47+Merleg_m!X51))</f>
        <v>0.12569286520191067</v>
      </c>
    </row>
    <row r="23" spans="1:9" ht="15">
      <c r="A23" s="215"/>
      <c r="B23" s="216"/>
      <c r="C23" s="204" t="s">
        <v>626</v>
      </c>
      <c r="D23" s="205"/>
      <c r="E23" s="206"/>
      <c r="F23" s="204" t="s">
        <v>465</v>
      </c>
      <c r="G23" s="205"/>
      <c r="H23" s="201" t="e">
        <f>IF((#REF!+#REF!+#REF!+#REF!)=0,"",#REF!/(#REF!+#REF!+#REF!+#REF!))</f>
        <v>#REF!</v>
      </c>
      <c r="I23" s="202" t="e">
        <f>IF((#REF!+#REF!+#REF!+#REF!)=0,"",#REF!/(#REF!+#REF!+#REF!+#REF!))</f>
        <v>#REF!</v>
      </c>
    </row>
    <row r="24" spans="1:9">
      <c r="A24" s="214"/>
      <c r="B24" s="216"/>
      <c r="C24" s="204"/>
      <c r="D24" s="205"/>
      <c r="E24" s="206"/>
      <c r="F24" s="204"/>
      <c r="G24" s="205"/>
      <c r="H24" s="201"/>
      <c r="I24" s="202"/>
    </row>
    <row r="25" spans="1:9" ht="15">
      <c r="A25" s="197" t="s">
        <v>627</v>
      </c>
      <c r="B25" s="203"/>
      <c r="C25" s="199" t="s">
        <v>371</v>
      </c>
      <c r="D25" s="205"/>
      <c r="E25" s="206"/>
      <c r="F25" s="199" t="s">
        <v>468</v>
      </c>
      <c r="G25" s="205"/>
      <c r="H25" s="201">
        <f>IF(Merleg_m!U37=0,"",Merleg_m!U47/Merleg_m!U37)</f>
        <v>9.286662761179457</v>
      </c>
      <c r="I25" s="202">
        <f>IF(Merleg_m!X37=0,"",Merleg_m!X47/Merleg_m!X37)</f>
        <v>6.3013660323541334</v>
      </c>
    </row>
    <row r="26" spans="1:9" ht="15">
      <c r="A26" s="197"/>
      <c r="B26" s="203"/>
      <c r="C26" s="211" t="s">
        <v>619</v>
      </c>
      <c r="D26" s="205"/>
      <c r="E26" s="206"/>
      <c r="F26" s="204" t="s">
        <v>108</v>
      </c>
      <c r="G26" s="205"/>
      <c r="H26" s="201" t="e">
        <f>IF(#REF!=0,"",#REF!/#REF!)</f>
        <v>#REF!</v>
      </c>
      <c r="I26" s="202" t="e">
        <f>IF(#REF!=0,"",#REF!/#REF!)</f>
        <v>#REF!</v>
      </c>
    </row>
    <row r="27" spans="1:9">
      <c r="A27" s="197"/>
      <c r="B27" s="203"/>
      <c r="C27" s="204"/>
      <c r="D27" s="205"/>
      <c r="E27" s="206"/>
      <c r="F27" s="204"/>
      <c r="G27" s="205"/>
      <c r="H27" s="201"/>
      <c r="I27" s="202"/>
    </row>
    <row r="28" spans="1:9" ht="13.5" customHeight="1">
      <c r="A28" s="197" t="s">
        <v>628</v>
      </c>
      <c r="B28" s="203"/>
      <c r="C28" s="199" t="s">
        <v>629</v>
      </c>
      <c r="D28" s="205"/>
      <c r="E28" s="206"/>
      <c r="F28" s="199" t="s">
        <v>471</v>
      </c>
      <c r="G28" s="205"/>
      <c r="H28" s="201">
        <f>IF(Merleg_m!U37=0,"",Merleg_m!U50/Merleg_m!U37)</f>
        <v>6.1820542862722121</v>
      </c>
      <c r="I28" s="202">
        <f>IF(Merleg_m!X37=0,"",Merleg_m!X50/Merleg_m!X37)</f>
        <v>4.0784245186728372</v>
      </c>
    </row>
    <row r="29" spans="1:9" ht="15">
      <c r="A29" s="215"/>
      <c r="B29" s="203"/>
      <c r="C29" s="211" t="s">
        <v>619</v>
      </c>
      <c r="D29" s="212"/>
      <c r="E29" s="213"/>
      <c r="F29" s="211" t="s">
        <v>108</v>
      </c>
      <c r="G29" s="212"/>
      <c r="H29" s="201" t="e">
        <f>IF(#REF!=0,"",#REF!/#REF!)</f>
        <v>#REF!</v>
      </c>
      <c r="I29" s="202" t="e">
        <f>IF(#REF!=0,"",#REF!/#REF!)</f>
        <v>#REF!</v>
      </c>
    </row>
    <row r="30" spans="1:9">
      <c r="A30" s="217"/>
      <c r="B30" s="218"/>
      <c r="C30" s="219"/>
      <c r="D30" s="220"/>
      <c r="E30" s="219"/>
      <c r="F30" s="219"/>
      <c r="G30" s="219"/>
      <c r="H30" s="221"/>
      <c r="I30" s="222"/>
    </row>
    <row r="34" spans="1:9">
      <c r="I34" s="30"/>
    </row>
    <row r="36" spans="1:9" ht="15">
      <c r="A36" s="3" t="str">
        <f>Adatok!B2</f>
        <v>MOGYORÓD NONPROFIT KFT</v>
      </c>
      <c r="B36" s="3"/>
      <c r="C36" s="3"/>
      <c r="D36" s="3"/>
      <c r="E36" s="3"/>
      <c r="F36" s="3"/>
      <c r="G36" s="3"/>
      <c r="H36" s="3"/>
      <c r="I36" s="3"/>
    </row>
    <row r="38" spans="1:9" ht="15">
      <c r="A38" s="3" t="s">
        <v>630</v>
      </c>
      <c r="B38" s="3"/>
      <c r="C38" s="3"/>
      <c r="D38" s="3"/>
      <c r="E38" s="3"/>
      <c r="F38" s="3"/>
      <c r="G38" s="3"/>
      <c r="H38" s="3"/>
      <c r="I38" s="3"/>
    </row>
    <row r="40" spans="1:9" ht="15">
      <c r="A40" s="3" t="str">
        <f>Adatok!B6</f>
        <v>2025.</v>
      </c>
      <c r="B40" s="3"/>
      <c r="C40" s="3"/>
      <c r="D40" s="3"/>
      <c r="E40" s="3"/>
      <c r="F40" s="3"/>
      <c r="G40" s="3"/>
      <c r="H40" s="3"/>
      <c r="I40" s="3"/>
    </row>
    <row r="42" spans="1:9" ht="30">
      <c r="A42" s="183" t="s">
        <v>613</v>
      </c>
      <c r="B42" s="184"/>
      <c r="C42" s="185" t="s">
        <v>614</v>
      </c>
      <c r="D42" s="186"/>
      <c r="E42" s="184"/>
      <c r="F42" s="185" t="s">
        <v>615</v>
      </c>
      <c r="G42" s="186"/>
      <c r="H42" s="187" t="s">
        <v>616</v>
      </c>
      <c r="I42" s="188" t="s">
        <v>617</v>
      </c>
    </row>
    <row r="43" spans="1:9">
      <c r="A43" s="190"/>
      <c r="B43" s="191"/>
      <c r="C43" s="192"/>
      <c r="D43" s="193"/>
      <c r="E43" s="191"/>
      <c r="F43" s="194"/>
      <c r="G43" s="193"/>
      <c r="H43" s="195"/>
      <c r="I43" s="196"/>
    </row>
    <row r="44" spans="1:9" ht="15">
      <c r="A44" s="208" t="s">
        <v>631</v>
      </c>
      <c r="B44" s="198"/>
      <c r="C44" s="199" t="s">
        <v>632</v>
      </c>
      <c r="D44" s="200"/>
      <c r="E44" s="198"/>
      <c r="F44" s="199" t="s">
        <v>480</v>
      </c>
      <c r="G44" s="200"/>
      <c r="H44" s="201">
        <f>IF(Merleg_m!U47=0,"",Merleg_m!U23/Merleg_m!U47)</f>
        <v>0.18844123893433143</v>
      </c>
      <c r="I44" s="202">
        <f>IF(Merleg_m!X47=0,"",Merleg_m!X23/Merleg_m!X47)</f>
        <v>7.6016242123014111E-2</v>
      </c>
    </row>
    <row r="45" spans="1:9" ht="15">
      <c r="A45" s="223"/>
      <c r="B45" s="203"/>
      <c r="C45" s="204" t="s">
        <v>371</v>
      </c>
      <c r="D45" s="205"/>
      <c r="E45" s="206"/>
      <c r="F45" s="207" t="s">
        <v>468</v>
      </c>
      <c r="G45" s="205"/>
      <c r="H45" s="201"/>
      <c r="I45" s="202"/>
    </row>
    <row r="46" spans="1:9">
      <c r="A46" s="197"/>
      <c r="B46" s="203"/>
      <c r="C46" s="204"/>
      <c r="D46" s="205"/>
      <c r="E46" s="206"/>
      <c r="F46" s="204"/>
      <c r="G46" s="205"/>
      <c r="H46" s="201"/>
      <c r="I46" s="202"/>
    </row>
    <row r="47" spans="1:9" ht="15">
      <c r="A47" s="208" t="s">
        <v>633</v>
      </c>
      <c r="B47" s="198"/>
      <c r="C47" s="199" t="s">
        <v>632</v>
      </c>
      <c r="D47" s="200"/>
      <c r="E47" s="198"/>
      <c r="F47" s="199" t="s">
        <v>480</v>
      </c>
      <c r="G47" s="200"/>
      <c r="H47" s="201">
        <f>IF(Merleg_m!U50=0,"",Merleg_m!U23/Merleg_m!U50)</f>
        <v>0.28307584424937537</v>
      </c>
      <c r="I47" s="202">
        <f>IF(Merleg_m!X50=0,"",Merleg_m!X23/Merleg_m!X50)</f>
        <v>0.11744882462040571</v>
      </c>
    </row>
    <row r="48" spans="1:9" ht="15">
      <c r="A48" s="209"/>
      <c r="B48" s="210"/>
      <c r="C48" s="211" t="s">
        <v>629</v>
      </c>
      <c r="D48" s="212"/>
      <c r="E48" s="213"/>
      <c r="F48" s="211" t="s">
        <v>471</v>
      </c>
      <c r="G48" s="212"/>
      <c r="H48" s="201"/>
      <c r="I48" s="202"/>
    </row>
    <row r="49" spans="1:9">
      <c r="A49" s="197"/>
      <c r="B49" s="203"/>
      <c r="C49" s="204"/>
      <c r="D49" s="205"/>
      <c r="E49" s="206"/>
      <c r="F49" s="204"/>
      <c r="G49" s="205"/>
      <c r="H49" s="201"/>
      <c r="I49" s="202"/>
    </row>
    <row r="50" spans="1:9" ht="30">
      <c r="A50" s="208" t="s">
        <v>634</v>
      </c>
      <c r="B50" s="198"/>
      <c r="C50" s="199" t="s">
        <v>635</v>
      </c>
      <c r="D50" s="200"/>
      <c r="E50" s="198"/>
      <c r="F50" s="199" t="s">
        <v>484</v>
      </c>
      <c r="G50" s="200"/>
      <c r="H50" s="201">
        <f>IF(Merleg_m!U50=0,"",(Merleg_m!U23-Merleg_m!U25)/Merleg_m!U50)</f>
        <v>0.25579705795952407</v>
      </c>
      <c r="I50" s="202">
        <f>IF(Merleg_m!X50=0,"",(Merleg_m!X23-Merleg_m!X25)/Merleg_m!X50)</f>
        <v>0.10818908921365956</v>
      </c>
    </row>
    <row r="51" spans="1:9" ht="15">
      <c r="A51" s="209"/>
      <c r="B51" s="210"/>
      <c r="C51" s="211" t="s">
        <v>629</v>
      </c>
      <c r="D51" s="212"/>
      <c r="E51" s="213"/>
      <c r="F51" s="211" t="s">
        <v>485</v>
      </c>
      <c r="G51" s="212"/>
      <c r="H51" s="201"/>
      <c r="I51" s="202"/>
    </row>
    <row r="52" spans="1:9">
      <c r="A52" s="197"/>
      <c r="B52" s="203"/>
      <c r="C52" s="204"/>
      <c r="D52" s="205"/>
      <c r="E52" s="206"/>
      <c r="F52" s="204"/>
      <c r="G52" s="205"/>
      <c r="H52" s="201"/>
      <c r="I52" s="202"/>
    </row>
    <row r="53" spans="1:9" ht="30">
      <c r="A53" s="208" t="s">
        <v>636</v>
      </c>
      <c r="B53" s="198"/>
      <c r="C53" s="199" t="s">
        <v>637</v>
      </c>
      <c r="D53" s="200"/>
      <c r="E53" s="198"/>
      <c r="F53" s="224" t="s">
        <v>488</v>
      </c>
      <c r="G53" s="200"/>
      <c r="H53" s="201">
        <f>IF(Merleg_m!U50=0,"",(Merleg_m!U27+Merleg_m!U26)/Merleg_m!U50)</f>
        <v>0.24959963106041702</v>
      </c>
      <c r="I53" s="202">
        <f>IF(Merleg_m!X50=0,"",(Merleg_m!X27+Merleg_m!X26)/Merleg_m!X50)</f>
        <v>0.1005406369024968</v>
      </c>
    </row>
    <row r="54" spans="1:9" ht="15">
      <c r="A54" s="209"/>
      <c r="B54" s="210"/>
      <c r="C54" s="211" t="s">
        <v>629</v>
      </c>
      <c r="D54" s="212"/>
      <c r="E54" s="213"/>
      <c r="F54" s="211" t="s">
        <v>485</v>
      </c>
      <c r="G54" s="212"/>
      <c r="H54" s="201"/>
      <c r="I54" s="202"/>
    </row>
    <row r="55" spans="1:9">
      <c r="A55" s="197"/>
      <c r="B55" s="203"/>
      <c r="C55" s="204"/>
      <c r="D55" s="205"/>
      <c r="E55" s="206"/>
      <c r="F55" s="204"/>
      <c r="G55" s="205"/>
      <c r="H55" s="201"/>
      <c r="I55" s="202"/>
    </row>
    <row r="56" spans="1:9" ht="30">
      <c r="A56" s="190" t="s">
        <v>638</v>
      </c>
      <c r="B56" s="203"/>
      <c r="C56" s="224" t="s">
        <v>639</v>
      </c>
      <c r="D56" s="205"/>
      <c r="E56" s="206"/>
      <c r="F56" s="199" t="s">
        <v>491</v>
      </c>
      <c r="G56" s="205"/>
      <c r="H56" s="225" t="e">
        <f>IF(Merleg_m!U83=0,"",(#REF!+Adatok!M11)*365/2/Merleg_m!U83)</f>
        <v>#REF!</v>
      </c>
      <c r="I56" s="226" t="e">
        <f>IF(Merleg_m!X83=0,"",(#REF!+#REF!)*365/2/Merleg_m!X83)</f>
        <v>#REF!</v>
      </c>
    </row>
    <row r="57" spans="1:9" ht="15">
      <c r="A57" s="197" t="s">
        <v>640</v>
      </c>
      <c r="B57" s="216"/>
      <c r="C57" s="204" t="s">
        <v>641</v>
      </c>
      <c r="D57" s="205"/>
      <c r="E57" s="206"/>
      <c r="F57" s="204" t="s">
        <v>494</v>
      </c>
      <c r="G57" s="205"/>
      <c r="H57" s="225"/>
      <c r="I57" s="226"/>
    </row>
    <row r="58" spans="1:9">
      <c r="A58" s="197"/>
      <c r="B58" s="203"/>
      <c r="C58" s="204"/>
      <c r="D58" s="205"/>
      <c r="E58" s="206"/>
      <c r="F58" s="204"/>
      <c r="G58" s="205"/>
      <c r="H58" s="225"/>
      <c r="I58" s="226"/>
    </row>
    <row r="59" spans="1:9" ht="30">
      <c r="A59" s="190" t="s">
        <v>642</v>
      </c>
      <c r="B59" s="203"/>
      <c r="C59" s="224" t="s">
        <v>643</v>
      </c>
      <c r="D59" s="205"/>
      <c r="E59" s="206"/>
      <c r="F59" s="199" t="s">
        <v>497</v>
      </c>
      <c r="G59" s="205"/>
      <c r="H59" s="225" t="e">
        <f>IF(#REF!=0,"",(#REF!+Adatok!M13)*365/2/#REF!)</f>
        <v>#REF!</v>
      </c>
      <c r="I59" s="226" t="e">
        <f>IF(#REF!=0,"",(#REF!+#REF!)*365/2/#REF!)</f>
        <v>#REF!</v>
      </c>
    </row>
    <row r="60" spans="1:9" ht="30">
      <c r="A60" s="302" t="s">
        <v>640</v>
      </c>
      <c r="B60" s="216"/>
      <c r="C60" s="204" t="s">
        <v>644</v>
      </c>
      <c r="D60" s="205"/>
      <c r="E60" s="206"/>
      <c r="F60" s="204" t="s">
        <v>500</v>
      </c>
      <c r="G60" s="205"/>
      <c r="H60" s="225"/>
      <c r="I60" s="226"/>
    </row>
    <row r="61" spans="1:9">
      <c r="A61" s="197"/>
      <c r="B61" s="203"/>
      <c r="C61" s="204"/>
      <c r="D61" s="205"/>
      <c r="E61" s="206"/>
      <c r="F61" s="204"/>
      <c r="G61" s="205"/>
      <c r="H61" s="201"/>
      <c r="I61" s="202"/>
    </row>
    <row r="62" spans="1:9" ht="15">
      <c r="A62" s="208" t="s">
        <v>645</v>
      </c>
      <c r="B62" s="203"/>
      <c r="C62" s="199" t="s">
        <v>646</v>
      </c>
      <c r="D62" s="205"/>
      <c r="E62" s="206"/>
      <c r="F62" s="199" t="s">
        <v>503</v>
      </c>
      <c r="G62" s="205"/>
      <c r="H62" s="201" t="e">
        <f>IF(#REF!=0,"",#REF!/#REF!)</f>
        <v>#REF!</v>
      </c>
      <c r="I62" s="202" t="e">
        <f>IF(#REF!=0,"",#REF!/#REF!)</f>
        <v>#REF!</v>
      </c>
    </row>
    <row r="63" spans="1:9" ht="15">
      <c r="A63" s="197"/>
      <c r="B63" s="203"/>
      <c r="C63" s="211" t="s">
        <v>647</v>
      </c>
      <c r="D63" s="205"/>
      <c r="E63" s="206"/>
      <c r="F63" s="204" t="s">
        <v>505</v>
      </c>
      <c r="G63" s="205"/>
      <c r="H63" s="201"/>
      <c r="I63" s="202"/>
    </row>
    <row r="64" spans="1:9">
      <c r="A64" s="197"/>
      <c r="B64" s="203"/>
      <c r="C64" s="204"/>
      <c r="D64" s="205"/>
      <c r="E64" s="206"/>
      <c r="F64" s="204"/>
      <c r="G64" s="205"/>
      <c r="H64" s="201"/>
      <c r="I64" s="202"/>
    </row>
    <row r="65" spans="1:9" ht="12.75" customHeight="1">
      <c r="A65" s="208" t="s">
        <v>648</v>
      </c>
      <c r="B65" s="203"/>
      <c r="C65" s="199" t="s">
        <v>641</v>
      </c>
      <c r="D65" s="205"/>
      <c r="E65" s="206"/>
      <c r="F65" s="199" t="s">
        <v>508</v>
      </c>
      <c r="G65" s="205"/>
      <c r="H65" s="225">
        <f>IF((Merleg_m!U24+Adatok!M15)/2=0,"",Merleg_m!U83/((Merleg_m!U24+Adatok!M15)/2))</f>
        <v>204.07543323139654</v>
      </c>
      <c r="I65" s="226">
        <f>IF((Merleg_m!X24+Merleg_m!U24)/2=0,"",Merleg_m!X83/((Merleg_m!X24+Merleg_m!U24)/2))</f>
        <v>50.923920820414978</v>
      </c>
    </row>
    <row r="66" spans="1:9" ht="15">
      <c r="A66" s="197"/>
      <c r="B66" s="203"/>
      <c r="C66" s="211" t="s">
        <v>649</v>
      </c>
      <c r="D66" s="205"/>
      <c r="E66" s="206"/>
      <c r="F66" s="204">
        <v>2</v>
      </c>
      <c r="G66" s="205"/>
      <c r="H66" s="225"/>
      <c r="I66" s="226"/>
    </row>
    <row r="67" spans="1:9">
      <c r="A67" s="217"/>
      <c r="B67" s="218"/>
      <c r="C67" s="219"/>
      <c r="D67" s="220"/>
      <c r="E67" s="227"/>
      <c r="F67" s="219"/>
      <c r="G67" s="220"/>
      <c r="H67" s="221"/>
      <c r="I67" s="222"/>
    </row>
    <row r="71" spans="1:9">
      <c r="I71" s="30"/>
    </row>
    <row r="72" spans="1:9">
      <c r="I72" s="30"/>
    </row>
    <row r="73" spans="1:9">
      <c r="G73" s="36"/>
    </row>
    <row r="74" spans="1:9" ht="15">
      <c r="A74" s="3" t="str">
        <f>Adatok!B2</f>
        <v>MOGYORÓD NONPROFIT KFT</v>
      </c>
      <c r="B74" s="3"/>
      <c r="C74" s="3"/>
      <c r="D74" s="3"/>
      <c r="E74" s="3"/>
      <c r="F74" s="3"/>
      <c r="G74" s="3"/>
      <c r="H74" s="3"/>
      <c r="I74" s="3"/>
    </row>
    <row r="76" spans="1:9" ht="15">
      <c r="A76" s="3" t="s">
        <v>650</v>
      </c>
      <c r="B76" s="3"/>
      <c r="C76" s="3"/>
      <c r="D76" s="3"/>
      <c r="E76" s="3"/>
      <c r="F76" s="3"/>
      <c r="G76" s="3"/>
      <c r="H76" s="3"/>
      <c r="I76" s="3"/>
    </row>
    <row r="77" spans="1:9" ht="15">
      <c r="A77" s="33"/>
      <c r="B77" s="33"/>
      <c r="C77" s="36"/>
      <c r="D77" s="36"/>
      <c r="E77" s="36"/>
      <c r="G77" s="36"/>
    </row>
    <row r="78" spans="1:9" ht="15">
      <c r="A78" s="3" t="str">
        <f>Adatok!B6</f>
        <v>2025.</v>
      </c>
      <c r="B78" s="3"/>
      <c r="C78" s="3"/>
      <c r="D78" s="3"/>
      <c r="E78" s="3"/>
      <c r="F78" s="3"/>
      <c r="G78" s="3"/>
      <c r="H78" s="3"/>
      <c r="I78" s="3"/>
    </row>
    <row r="80" spans="1:9">
      <c r="I80" s="30" t="s">
        <v>323</v>
      </c>
    </row>
    <row r="81" spans="1:9" ht="30">
      <c r="A81" s="228" t="s">
        <v>651</v>
      </c>
      <c r="B81" s="229"/>
      <c r="C81" s="229"/>
      <c r="D81" s="229"/>
      <c r="E81" s="229"/>
      <c r="F81" s="185"/>
      <c r="G81" s="230"/>
      <c r="H81" s="231" t="s">
        <v>616</v>
      </c>
      <c r="I81" s="232" t="s">
        <v>617</v>
      </c>
    </row>
    <row r="82" spans="1:9">
      <c r="A82" s="233"/>
      <c r="B82" s="192"/>
      <c r="C82" s="192"/>
      <c r="D82" s="192"/>
      <c r="E82" s="192"/>
      <c r="F82" s="194"/>
      <c r="G82" s="192"/>
      <c r="H82" s="234"/>
      <c r="I82" s="235"/>
    </row>
    <row r="83" spans="1:9">
      <c r="A83" s="236" t="s">
        <v>652</v>
      </c>
      <c r="D83" s="119"/>
      <c r="E83" s="119"/>
      <c r="F83" s="204"/>
      <c r="H83" s="237">
        <f>Merleg_m!U92</f>
        <v>25802</v>
      </c>
      <c r="I83" s="238" t="e">
        <f>Merleg_m!V92+Merleg_m!X92</f>
        <v>#REF!</v>
      </c>
    </row>
    <row r="84" spans="1:9">
      <c r="A84" s="190"/>
      <c r="F84" s="207"/>
      <c r="G84" s="204"/>
      <c r="H84" s="237"/>
      <c r="I84" s="238"/>
    </row>
    <row r="85" spans="1:9" ht="12.75" customHeight="1">
      <c r="A85" s="190" t="s">
        <v>653</v>
      </c>
      <c r="D85" s="119"/>
      <c r="E85" s="119"/>
      <c r="F85" s="204"/>
      <c r="G85" s="204"/>
      <c r="H85" s="237">
        <f>Merleg_m!U95</f>
        <v>0</v>
      </c>
      <c r="I85" s="238" t="e">
        <f>Merleg_m!V95+Merleg_m!X95</f>
        <v>#REF!</v>
      </c>
    </row>
    <row r="86" spans="1:9">
      <c r="A86" s="190"/>
      <c r="F86" s="204"/>
      <c r="H86" s="237"/>
      <c r="I86" s="238"/>
    </row>
    <row r="87" spans="1:9">
      <c r="A87" s="190" t="s">
        <v>654</v>
      </c>
      <c r="D87" s="119"/>
      <c r="E87" s="119"/>
      <c r="F87" s="211"/>
      <c r="G87" s="211"/>
      <c r="H87" s="237" t="e">
        <f>#REF!</f>
        <v>#REF!</v>
      </c>
      <c r="I87" s="238" t="e">
        <f>#REF!+#REF!</f>
        <v>#REF!</v>
      </c>
    </row>
    <row r="88" spans="1:9">
      <c r="A88" s="190"/>
      <c r="F88" s="204"/>
      <c r="G88" s="204"/>
      <c r="H88" s="237"/>
      <c r="I88" s="238"/>
    </row>
    <row r="89" spans="1:9">
      <c r="A89" s="239" t="s">
        <v>655</v>
      </c>
      <c r="B89" s="240"/>
      <c r="C89" s="240"/>
      <c r="D89" s="241"/>
      <c r="E89" s="241"/>
      <c r="F89" s="242"/>
      <c r="G89" s="243"/>
      <c r="H89" s="244">
        <f>Merleg_m!U96</f>
        <v>25802</v>
      </c>
      <c r="I89" s="245" t="e">
        <f>Merleg_m!V96+Merleg_m!X96</f>
        <v>#REF!</v>
      </c>
    </row>
    <row r="90" spans="1:9">
      <c r="A90" s="190"/>
      <c r="F90" s="211"/>
      <c r="G90" s="211"/>
      <c r="H90" s="237"/>
      <c r="I90" s="238"/>
    </row>
    <row r="91" spans="1:9">
      <c r="A91" s="190" t="s">
        <v>656</v>
      </c>
      <c r="D91" s="119"/>
      <c r="E91" s="119"/>
      <c r="F91" s="204"/>
      <c r="G91" s="204"/>
      <c r="H91" s="237">
        <f>Merleg_m!U98</f>
        <v>25794</v>
      </c>
      <c r="I91" s="238" t="e">
        <f>Merleg_m!V98+Merleg_m!X98</f>
        <v>#REF!</v>
      </c>
    </row>
    <row r="92" spans="1:9">
      <c r="A92" s="190"/>
      <c r="F92" s="211"/>
      <c r="H92" s="237"/>
      <c r="I92" s="238"/>
    </row>
    <row r="93" spans="1:9">
      <c r="A93" s="292" t="s">
        <v>657</v>
      </c>
      <c r="B93" s="293"/>
      <c r="C93" s="293"/>
      <c r="D93" s="294"/>
      <c r="E93" s="294"/>
      <c r="F93" s="295"/>
      <c r="G93" s="296"/>
      <c r="H93" s="297" t="e">
        <f>#REF!</f>
        <v>#REF!</v>
      </c>
      <c r="I93" s="298" t="e">
        <f>#REF!+#REF!</f>
        <v>#REF!</v>
      </c>
    </row>
    <row r="94" spans="1:9">
      <c r="A94" s="192"/>
      <c r="B94" s="192"/>
      <c r="C94" s="192"/>
      <c r="D94" s="192"/>
      <c r="E94" s="192"/>
      <c r="F94" s="246"/>
      <c r="G94" s="246"/>
      <c r="H94" s="247"/>
      <c r="I94" s="247"/>
    </row>
    <row r="95" spans="1:9">
      <c r="G95" s="36"/>
      <c r="H95" s="248"/>
      <c r="I95" s="248"/>
    </row>
    <row r="96" spans="1:9">
      <c r="A96" s="161"/>
      <c r="G96" s="36"/>
      <c r="H96" s="248"/>
      <c r="I96" s="248"/>
    </row>
    <row r="97" spans="1:9">
      <c r="G97" s="36"/>
      <c r="H97" s="248"/>
      <c r="I97" s="248"/>
    </row>
    <row r="98" spans="1:9">
      <c r="F98" s="204"/>
      <c r="G98" s="204"/>
      <c r="H98" s="248"/>
      <c r="I98" s="248"/>
    </row>
    <row r="99" spans="1:9" ht="30">
      <c r="A99" s="249" t="s">
        <v>613</v>
      </c>
      <c r="B99" s="250"/>
      <c r="C99" s="185" t="s">
        <v>614</v>
      </c>
      <c r="D99" s="251"/>
      <c r="E99" s="252"/>
      <c r="F99" s="185" t="s">
        <v>615</v>
      </c>
      <c r="G99" s="253"/>
      <c r="H99" s="254" t="s">
        <v>616</v>
      </c>
      <c r="I99" s="230" t="s">
        <v>617</v>
      </c>
    </row>
    <row r="100" spans="1:9">
      <c r="A100" s="255"/>
      <c r="B100" s="198"/>
      <c r="C100" s="211"/>
      <c r="D100" s="200"/>
      <c r="F100" s="211"/>
      <c r="G100" s="204"/>
      <c r="H100" s="256"/>
      <c r="I100" s="257"/>
    </row>
    <row r="101" spans="1:9" ht="15">
      <c r="A101" s="197" t="s">
        <v>658</v>
      </c>
      <c r="B101" s="198"/>
      <c r="C101" s="224" t="s">
        <v>659</v>
      </c>
      <c r="D101" s="258"/>
      <c r="E101" s="259"/>
      <c r="F101" s="224" t="s">
        <v>519</v>
      </c>
      <c r="G101" s="204"/>
      <c r="H101" s="260">
        <f>IF(Merleg_m!U83=0,"",Merleg_m!U92/Merleg_m!U83)</f>
        <v>0.12888240641764653</v>
      </c>
      <c r="I101" s="261" t="e">
        <f>IF(Merleg_m!V83+Merleg_m!X83=0,"",Merleg_m!V92+Merleg_m!X92/(Merleg_m!V83+Merleg_m!X83))</f>
        <v>#REF!</v>
      </c>
    </row>
    <row r="102" spans="1:9" ht="15">
      <c r="A102" s="197" t="s">
        <v>660</v>
      </c>
      <c r="B102" s="198"/>
      <c r="C102" s="211" t="s">
        <v>641</v>
      </c>
      <c r="D102" s="258"/>
      <c r="E102" s="259"/>
      <c r="F102" s="211" t="s">
        <v>494</v>
      </c>
      <c r="G102" s="204"/>
      <c r="H102" s="260"/>
      <c r="I102" s="261"/>
    </row>
    <row r="103" spans="1:9">
      <c r="A103" s="197"/>
      <c r="B103" s="198"/>
      <c r="C103" s="36"/>
      <c r="D103" s="258"/>
      <c r="E103" s="259"/>
      <c r="F103" s="204"/>
      <c r="G103" s="204"/>
      <c r="H103" s="201"/>
      <c r="I103" s="202"/>
    </row>
    <row r="104" spans="1:9" ht="15">
      <c r="A104" s="208" t="s">
        <v>661</v>
      </c>
      <c r="B104" s="198"/>
      <c r="C104" s="224" t="s">
        <v>659</v>
      </c>
      <c r="D104" s="258"/>
      <c r="E104" s="259"/>
      <c r="F104" s="224" t="s">
        <v>519</v>
      </c>
      <c r="G104" s="204"/>
      <c r="H104" s="260">
        <f>IF(Merleg_m!U37=0,"",Merleg_m!U92/Merleg_m!U37)</f>
        <v>0.50384690490138639</v>
      </c>
      <c r="I104" s="261" t="e">
        <f>IF(Merleg_m!V37+Merleg_m!X37=0,"",Merleg_m!V92+Merleg_m!X92/(Merleg_m!V37+Merleg_m!X37))</f>
        <v>#REF!</v>
      </c>
    </row>
    <row r="105" spans="1:9" ht="15">
      <c r="A105" s="208"/>
      <c r="B105" s="198"/>
      <c r="C105" s="211" t="s">
        <v>662</v>
      </c>
      <c r="D105" s="258"/>
      <c r="E105" s="259"/>
      <c r="F105" s="211" t="s">
        <v>108</v>
      </c>
      <c r="G105" s="204"/>
      <c r="H105" s="260"/>
      <c r="I105" s="261"/>
    </row>
    <row r="106" spans="1:9">
      <c r="A106" s="197"/>
      <c r="B106" s="198"/>
      <c r="D106" s="258"/>
      <c r="E106" s="259"/>
      <c r="F106" s="204"/>
      <c r="G106" s="204"/>
      <c r="H106" s="201"/>
      <c r="I106" s="202"/>
    </row>
    <row r="107" spans="1:9" ht="15">
      <c r="A107" s="208" t="s">
        <v>663</v>
      </c>
      <c r="B107" s="198"/>
      <c r="C107" s="224" t="s">
        <v>659</v>
      </c>
      <c r="D107" s="258"/>
      <c r="E107" s="259"/>
      <c r="F107" s="224" t="s">
        <v>519</v>
      </c>
      <c r="H107" s="260">
        <f>IF(Merleg_m!U29=0,"",Merleg_m!U92/Merleg_m!U29)</f>
        <v>4.6428269385448924E-2</v>
      </c>
      <c r="I107" s="261" t="e">
        <f>IF(Merleg_m!V29+Merleg_m!X29=0,"",(Merleg_m!V92+Merleg_m!X92)/(Merleg_m!V29+Merleg_m!X29))</f>
        <v>#REF!</v>
      </c>
    </row>
    <row r="108" spans="1:9">
      <c r="A108" s="208"/>
      <c r="B108" s="198"/>
      <c r="C108" s="36" t="s">
        <v>624</v>
      </c>
      <c r="D108" s="200"/>
      <c r="F108" s="36" t="s">
        <v>462</v>
      </c>
      <c r="H108" s="260"/>
      <c r="I108" s="261"/>
    </row>
    <row r="109" spans="1:9">
      <c r="A109" s="262"/>
      <c r="B109" s="263"/>
      <c r="C109" s="264"/>
      <c r="D109" s="265"/>
      <c r="E109" s="264"/>
      <c r="F109" s="266"/>
      <c r="G109" s="264"/>
      <c r="H109" s="267"/>
      <c r="I109" s="268"/>
    </row>
    <row r="111" spans="1:9">
      <c r="A111" s="303"/>
    </row>
    <row r="113" spans="1:257">
      <c r="I113" s="17"/>
    </row>
    <row r="114" spans="1:257">
      <c r="G114" s="36"/>
    </row>
    <row r="115" spans="1:257" ht="15">
      <c r="A115" s="3" t="str">
        <f>Adatok!B2</f>
        <v>MOGYORÓD NONPROFIT KFT</v>
      </c>
      <c r="B115" s="3"/>
      <c r="C115" s="3"/>
      <c r="D115" s="3"/>
      <c r="E115" s="3"/>
      <c r="F115" s="3"/>
      <c r="G115" s="3"/>
      <c r="H115" s="3"/>
      <c r="I115" s="3"/>
    </row>
    <row r="117" spans="1:257" ht="15">
      <c r="A117" s="3" t="s">
        <v>522</v>
      </c>
      <c r="B117" s="3"/>
      <c r="C117" s="3"/>
      <c r="D117" s="3"/>
      <c r="E117" s="3"/>
      <c r="F117" s="3"/>
      <c r="G117" s="3"/>
      <c r="H117" s="3"/>
      <c r="I117" s="3"/>
    </row>
    <row r="118" spans="1:257" ht="15">
      <c r="A118" s="33"/>
      <c r="B118" s="33"/>
      <c r="C118" s="36"/>
      <c r="D118" s="36"/>
      <c r="E118" s="36"/>
      <c r="G118" s="36"/>
    </row>
    <row r="119" spans="1:257" ht="15">
      <c r="A119" s="3" t="str">
        <f>Adatok!B6</f>
        <v>2025.</v>
      </c>
      <c r="B119" s="3"/>
      <c r="C119" s="3"/>
      <c r="D119" s="3"/>
      <c r="E119" s="3"/>
      <c r="F119" s="3"/>
      <c r="G119" s="3"/>
      <c r="H119" s="3"/>
      <c r="I119" s="3"/>
    </row>
    <row r="122" spans="1:257" ht="15">
      <c r="A122" s="269" t="s">
        <v>324</v>
      </c>
      <c r="B122" s="270"/>
      <c r="C122" s="2" t="s">
        <v>325</v>
      </c>
      <c r="D122" s="2"/>
      <c r="E122" s="2"/>
      <c r="F122" s="2"/>
      <c r="G122" s="2" t="s">
        <v>327</v>
      </c>
      <c r="H122" s="2"/>
      <c r="I122" s="2"/>
    </row>
    <row r="123" spans="1:257">
      <c r="A123" s="271"/>
      <c r="B123" s="272"/>
      <c r="C123" s="273" t="s">
        <v>323</v>
      </c>
      <c r="D123" s="1" t="s">
        <v>525</v>
      </c>
      <c r="E123" s="1"/>
      <c r="F123" s="1"/>
      <c r="G123" s="304" t="s">
        <v>323</v>
      </c>
      <c r="H123" s="304"/>
      <c r="I123" s="274" t="s">
        <v>525</v>
      </c>
    </row>
    <row r="124" spans="1:257" ht="18" customHeight="1">
      <c r="A124" s="275" t="s">
        <v>641</v>
      </c>
      <c r="B124" s="276"/>
      <c r="C124" s="277">
        <f>Merleg_m!U83</f>
        <v>200198</v>
      </c>
      <c r="D124" s="305" t="s">
        <v>7</v>
      </c>
      <c r="E124" s="305"/>
      <c r="F124" s="305"/>
      <c r="G124" s="306" t="e">
        <f>Merleg_m!X83+Merleg_m!V83</f>
        <v>#REF!</v>
      </c>
      <c r="H124" s="306"/>
      <c r="I124" s="278" t="s">
        <v>7</v>
      </c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77"/>
      <c r="AZ124" s="177"/>
      <c r="BA124" s="177"/>
      <c r="BB124" s="177"/>
      <c r="BC124" s="177"/>
      <c r="BD124" s="177"/>
      <c r="BE124" s="177"/>
      <c r="BF124" s="177"/>
      <c r="BG124" s="177"/>
      <c r="BH124" s="177"/>
      <c r="BI124" s="177"/>
      <c r="BJ124" s="177"/>
      <c r="BK124" s="177"/>
      <c r="BL124" s="177"/>
      <c r="BM124" s="177"/>
      <c r="BN124" s="177"/>
      <c r="BO124" s="177"/>
      <c r="BP124" s="177"/>
      <c r="BQ124" s="177"/>
      <c r="BR124" s="177"/>
      <c r="BS124" s="177"/>
      <c r="BT124" s="177"/>
      <c r="BU124" s="177"/>
      <c r="BV124" s="177"/>
      <c r="BW124" s="177"/>
      <c r="BX124" s="177"/>
      <c r="BY124" s="177"/>
      <c r="BZ124" s="177"/>
      <c r="CA124" s="177"/>
      <c r="CB124" s="177"/>
      <c r="CC124" s="177"/>
      <c r="CD124" s="177"/>
      <c r="CE124" s="177"/>
      <c r="CF124" s="177"/>
      <c r="CG124" s="177"/>
      <c r="CH124" s="177"/>
      <c r="CI124" s="177"/>
      <c r="CJ124" s="177"/>
      <c r="CK124" s="177"/>
      <c r="CL124" s="177"/>
      <c r="CM124" s="177"/>
      <c r="CN124" s="177"/>
      <c r="CO124" s="177"/>
      <c r="CP124" s="177"/>
      <c r="CQ124" s="177"/>
      <c r="CR124" s="177"/>
      <c r="CS124" s="177"/>
      <c r="CT124" s="177"/>
      <c r="CU124" s="177"/>
      <c r="CV124" s="177"/>
      <c r="CW124" s="177"/>
      <c r="CX124" s="177"/>
      <c r="CY124" s="177"/>
      <c r="CZ124" s="177"/>
      <c r="DA124" s="177"/>
      <c r="DB124" s="177"/>
      <c r="DC124" s="177"/>
      <c r="DD124" s="177"/>
      <c r="DE124" s="177"/>
      <c r="DF124" s="177"/>
      <c r="DG124" s="177"/>
      <c r="DH124" s="177"/>
      <c r="DI124" s="177"/>
      <c r="DJ124" s="177"/>
      <c r="DK124" s="177"/>
      <c r="DL124" s="177"/>
      <c r="DM124" s="177"/>
      <c r="DN124" s="177"/>
      <c r="DO124" s="177"/>
      <c r="DP124" s="177"/>
      <c r="DQ124" s="177"/>
      <c r="DR124" s="177"/>
      <c r="DS124" s="177"/>
      <c r="DT124" s="177"/>
      <c r="DU124" s="177"/>
      <c r="DV124" s="177"/>
      <c r="DW124" s="177"/>
      <c r="DX124" s="177"/>
      <c r="DY124" s="177"/>
      <c r="DZ124" s="177"/>
      <c r="EA124" s="177"/>
      <c r="EB124" s="177"/>
      <c r="EC124" s="177"/>
      <c r="ED124" s="177"/>
      <c r="EE124" s="177"/>
      <c r="EF124" s="177"/>
      <c r="EG124" s="177"/>
      <c r="EH124" s="177"/>
      <c r="EI124" s="177"/>
      <c r="EJ124" s="177"/>
      <c r="EK124" s="177"/>
      <c r="EL124" s="177"/>
      <c r="EM124" s="177"/>
      <c r="EN124" s="177"/>
      <c r="EO124" s="177"/>
      <c r="EP124" s="177"/>
      <c r="EQ124" s="177"/>
      <c r="ER124" s="177"/>
      <c r="ES124" s="177"/>
      <c r="ET124" s="177"/>
      <c r="EU124" s="177"/>
      <c r="EV124" s="177"/>
      <c r="EW124" s="177"/>
      <c r="EX124" s="177"/>
      <c r="EY124" s="177"/>
      <c r="EZ124" s="177"/>
      <c r="FA124" s="177"/>
      <c r="FB124" s="177"/>
      <c r="FC124" s="177"/>
      <c r="FD124" s="177"/>
      <c r="FE124" s="177"/>
      <c r="FF124" s="177"/>
      <c r="FG124" s="177"/>
      <c r="FH124" s="177"/>
      <c r="FI124" s="177"/>
      <c r="FJ124" s="177"/>
      <c r="FK124" s="177"/>
      <c r="FL124" s="177"/>
      <c r="FM124" s="177"/>
      <c r="FN124" s="177"/>
      <c r="FO124" s="177"/>
      <c r="FP124" s="177"/>
      <c r="FQ124" s="177"/>
      <c r="FR124" s="177"/>
      <c r="FS124" s="177"/>
      <c r="FT124" s="177"/>
      <c r="FU124" s="177"/>
      <c r="FV124" s="177"/>
      <c r="FW124" s="177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77"/>
      <c r="GJ124" s="177"/>
      <c r="GK124" s="177"/>
      <c r="GL124" s="177"/>
      <c r="GM124" s="177"/>
      <c r="GN124" s="177"/>
      <c r="GO124" s="177"/>
      <c r="GP124" s="177"/>
      <c r="GQ124" s="177"/>
      <c r="GR124" s="177"/>
      <c r="GS124" s="177"/>
      <c r="GT124" s="177"/>
      <c r="GU124" s="177"/>
      <c r="GV124" s="177"/>
      <c r="GW124" s="177"/>
      <c r="GX124" s="177"/>
      <c r="GY124" s="177"/>
      <c r="GZ124" s="177"/>
      <c r="HA124" s="177"/>
      <c r="HB124" s="177"/>
      <c r="HC124" s="177"/>
      <c r="HD124" s="177"/>
      <c r="HE124" s="177"/>
      <c r="HF124" s="177"/>
      <c r="HG124" s="177"/>
      <c r="HH124" s="177"/>
      <c r="HI124" s="177"/>
      <c r="HJ124" s="177"/>
      <c r="HK124" s="177"/>
      <c r="HL124" s="177"/>
      <c r="HM124" s="177"/>
      <c r="HN124" s="177"/>
      <c r="HO124" s="177"/>
      <c r="HP124" s="177"/>
      <c r="HQ124" s="177"/>
      <c r="HR124" s="177"/>
      <c r="HS124" s="177"/>
      <c r="HT124" s="177"/>
      <c r="HU124" s="177"/>
      <c r="HV124" s="177"/>
      <c r="HW124" s="177"/>
      <c r="HX124" s="177"/>
      <c r="HY124" s="177"/>
      <c r="HZ124" s="177"/>
      <c r="IA124" s="177"/>
      <c r="IB124" s="177"/>
      <c r="IC124" s="177"/>
      <c r="ID124" s="177"/>
      <c r="IE124" s="177"/>
      <c r="IF124" s="177"/>
      <c r="IG124" s="177"/>
      <c r="IH124" s="177"/>
      <c r="II124" s="177"/>
      <c r="IJ124" s="177"/>
      <c r="IK124" s="177"/>
      <c r="IL124" s="177"/>
      <c r="IM124" s="177"/>
      <c r="IN124" s="177"/>
      <c r="IO124" s="177"/>
      <c r="IP124" s="177"/>
      <c r="IQ124" s="177"/>
      <c r="IR124" s="177"/>
      <c r="IS124" s="177"/>
      <c r="IT124" s="177"/>
      <c r="IU124" s="177"/>
      <c r="IV124" s="177"/>
      <c r="IW124" s="177"/>
    </row>
    <row r="125" spans="1:257" ht="36" customHeight="1">
      <c r="A125" s="279" t="s">
        <v>664</v>
      </c>
      <c r="B125" s="280"/>
      <c r="C125" s="281" t="e">
        <f>#REF!</f>
        <v>#REF!</v>
      </c>
      <c r="D125" s="307" t="s">
        <v>7</v>
      </c>
      <c r="E125" s="307"/>
      <c r="F125" s="307"/>
      <c r="G125" s="308" t="e">
        <f>#REF!+#REF!</f>
        <v>#REF!</v>
      </c>
      <c r="H125" s="308"/>
      <c r="I125" s="282" t="s">
        <v>7</v>
      </c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7"/>
      <c r="AZ125" s="177"/>
      <c r="BA125" s="177"/>
      <c r="BB125" s="177"/>
      <c r="BC125" s="177"/>
      <c r="BD125" s="177"/>
      <c r="BE125" s="177"/>
      <c r="BF125" s="177"/>
      <c r="BG125" s="177"/>
      <c r="BH125" s="177"/>
      <c r="BI125" s="177"/>
      <c r="BJ125" s="177"/>
      <c r="BK125" s="177"/>
      <c r="BL125" s="177"/>
      <c r="BM125" s="177"/>
      <c r="BN125" s="177"/>
      <c r="BO125" s="177"/>
      <c r="BP125" s="177"/>
      <c r="BQ125" s="177"/>
      <c r="BR125" s="177"/>
      <c r="BS125" s="177"/>
      <c r="BT125" s="177"/>
      <c r="BU125" s="177"/>
      <c r="BV125" s="177"/>
      <c r="BW125" s="177"/>
      <c r="BX125" s="177"/>
      <c r="BY125" s="177"/>
      <c r="BZ125" s="177"/>
      <c r="CA125" s="177"/>
      <c r="CB125" s="177"/>
      <c r="CC125" s="177"/>
      <c r="CD125" s="177"/>
      <c r="CE125" s="177"/>
      <c r="CF125" s="177"/>
      <c r="CG125" s="177"/>
      <c r="CH125" s="177"/>
      <c r="CI125" s="177"/>
      <c r="CJ125" s="177"/>
      <c r="CK125" s="177"/>
      <c r="CL125" s="177"/>
      <c r="CM125" s="177"/>
      <c r="CN125" s="177"/>
      <c r="CO125" s="177"/>
      <c r="CP125" s="177"/>
      <c r="CQ125" s="177"/>
      <c r="CR125" s="177"/>
      <c r="CS125" s="177"/>
      <c r="CT125" s="177"/>
      <c r="CU125" s="177"/>
      <c r="CV125" s="177"/>
      <c r="CW125" s="177"/>
      <c r="CX125" s="177"/>
      <c r="CY125" s="177"/>
      <c r="CZ125" s="177"/>
      <c r="DA125" s="177"/>
      <c r="DB125" s="177"/>
      <c r="DC125" s="177"/>
      <c r="DD125" s="177"/>
      <c r="DE125" s="177"/>
      <c r="DF125" s="177"/>
      <c r="DG125" s="177"/>
      <c r="DH125" s="177"/>
      <c r="DI125" s="177"/>
      <c r="DJ125" s="177"/>
      <c r="DK125" s="177"/>
      <c r="DL125" s="177"/>
      <c r="DM125" s="177"/>
      <c r="DN125" s="177"/>
      <c r="DO125" s="177"/>
      <c r="DP125" s="177"/>
      <c r="DQ125" s="177"/>
      <c r="DR125" s="177"/>
      <c r="DS125" s="177"/>
      <c r="DT125" s="177"/>
      <c r="DU125" s="177"/>
      <c r="DV125" s="177"/>
      <c r="DW125" s="177"/>
      <c r="DX125" s="177"/>
      <c r="DY125" s="177"/>
      <c r="DZ125" s="177"/>
      <c r="EA125" s="177"/>
      <c r="EB125" s="177"/>
      <c r="EC125" s="177"/>
      <c r="ED125" s="177"/>
      <c r="EE125" s="177"/>
      <c r="EF125" s="177"/>
      <c r="EG125" s="177"/>
      <c r="EH125" s="177"/>
      <c r="EI125" s="177"/>
      <c r="EJ125" s="177"/>
      <c r="EK125" s="177"/>
      <c r="EL125" s="177"/>
      <c r="EM125" s="177"/>
      <c r="EN125" s="177"/>
      <c r="EO125" s="177"/>
      <c r="EP125" s="177"/>
      <c r="EQ125" s="177"/>
      <c r="ER125" s="177"/>
      <c r="ES125" s="177"/>
      <c r="ET125" s="177"/>
      <c r="EU125" s="177"/>
      <c r="EV125" s="177"/>
      <c r="EW125" s="177"/>
      <c r="EX125" s="177"/>
      <c r="EY125" s="177"/>
      <c r="EZ125" s="177"/>
      <c r="FA125" s="177"/>
      <c r="FB125" s="177"/>
      <c r="FC125" s="177"/>
      <c r="FD125" s="177"/>
      <c r="FE125" s="177"/>
      <c r="FF125" s="177"/>
      <c r="FG125" s="177"/>
      <c r="FH125" s="177"/>
      <c r="FI125" s="177"/>
      <c r="FJ125" s="177"/>
      <c r="FK125" s="177"/>
      <c r="FL125" s="177"/>
      <c r="FM125" s="177"/>
      <c r="FN125" s="177"/>
      <c r="FO125" s="177"/>
      <c r="FP125" s="177"/>
      <c r="FQ125" s="177"/>
      <c r="FR125" s="177"/>
      <c r="FS125" s="177"/>
      <c r="FT125" s="177"/>
      <c r="FU125" s="177"/>
      <c r="FV125" s="177"/>
      <c r="FW125" s="177"/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7"/>
      <c r="GJ125" s="177"/>
      <c r="GK125" s="177"/>
      <c r="GL125" s="177"/>
      <c r="GM125" s="177"/>
      <c r="GN125" s="177"/>
      <c r="GO125" s="177"/>
      <c r="GP125" s="177"/>
      <c r="GQ125" s="177"/>
      <c r="GR125" s="177"/>
      <c r="GS125" s="177"/>
      <c r="GT125" s="177"/>
      <c r="GU125" s="177"/>
      <c r="GV125" s="177"/>
      <c r="GW125" s="177"/>
      <c r="GX125" s="177"/>
      <c r="GY125" s="177"/>
      <c r="GZ125" s="177"/>
      <c r="HA125" s="177"/>
      <c r="HB125" s="177"/>
      <c r="HC125" s="177"/>
      <c r="HD125" s="177"/>
      <c r="HE125" s="177"/>
      <c r="HF125" s="177"/>
      <c r="HG125" s="177"/>
      <c r="HH125" s="177"/>
      <c r="HI125" s="177"/>
      <c r="HJ125" s="177"/>
      <c r="HK125" s="177"/>
      <c r="HL125" s="177"/>
      <c r="HM125" s="177"/>
      <c r="HN125" s="177"/>
      <c r="HO125" s="177"/>
      <c r="HP125" s="177"/>
      <c r="HQ125" s="177"/>
      <c r="HR125" s="177"/>
      <c r="HS125" s="177"/>
      <c r="HT125" s="177"/>
      <c r="HU125" s="177"/>
      <c r="HV125" s="177"/>
      <c r="HW125" s="177"/>
      <c r="HX125" s="177"/>
      <c r="HY125" s="177"/>
      <c r="HZ125" s="177"/>
      <c r="IA125" s="177"/>
      <c r="IB125" s="177"/>
      <c r="IC125" s="177"/>
      <c r="ID125" s="177"/>
      <c r="IE125" s="177"/>
      <c r="IF125" s="177"/>
      <c r="IG125" s="177"/>
      <c r="IH125" s="177"/>
      <c r="II125" s="177"/>
      <c r="IJ125" s="177"/>
      <c r="IK125" s="177"/>
      <c r="IL125" s="177"/>
      <c r="IM125" s="177"/>
      <c r="IN125" s="177"/>
      <c r="IO125" s="177"/>
      <c r="IP125" s="177"/>
      <c r="IQ125" s="177"/>
      <c r="IR125" s="177"/>
      <c r="IS125" s="177"/>
      <c r="IT125" s="177"/>
      <c r="IU125" s="177"/>
      <c r="IV125" s="177"/>
      <c r="IW125" s="177"/>
    </row>
    <row r="126" spans="1:257" ht="36" customHeight="1">
      <c r="A126" s="279" t="s">
        <v>665</v>
      </c>
      <c r="B126" s="280"/>
      <c r="C126" s="281" t="e">
        <f>#REF!</f>
        <v>#REF!</v>
      </c>
      <c r="D126" s="307" t="s">
        <v>7</v>
      </c>
      <c r="E126" s="307"/>
      <c r="F126" s="307"/>
      <c r="G126" s="308" t="e">
        <f>#REF!+#REF!</f>
        <v>#REF!</v>
      </c>
      <c r="H126" s="308"/>
      <c r="I126" s="282" t="s">
        <v>7</v>
      </c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7"/>
      <c r="AZ126" s="177"/>
      <c r="BA126" s="177"/>
      <c r="BB126" s="177"/>
      <c r="BC126" s="177"/>
      <c r="BD126" s="177"/>
      <c r="BE126" s="177"/>
      <c r="BF126" s="177"/>
      <c r="BG126" s="177"/>
      <c r="BH126" s="177"/>
      <c r="BI126" s="177"/>
      <c r="BJ126" s="177"/>
      <c r="BK126" s="177"/>
      <c r="BL126" s="177"/>
      <c r="BM126" s="177"/>
      <c r="BN126" s="177"/>
      <c r="BO126" s="177"/>
      <c r="BP126" s="177"/>
      <c r="BQ126" s="177"/>
      <c r="BR126" s="177"/>
      <c r="BS126" s="177"/>
      <c r="BT126" s="177"/>
      <c r="BU126" s="177"/>
      <c r="BV126" s="177"/>
      <c r="BW126" s="177"/>
      <c r="BX126" s="177"/>
      <c r="BY126" s="177"/>
      <c r="BZ126" s="177"/>
      <c r="CA126" s="177"/>
      <c r="CB126" s="177"/>
      <c r="CC126" s="177"/>
      <c r="CD126" s="177"/>
      <c r="CE126" s="177"/>
      <c r="CF126" s="177"/>
      <c r="CG126" s="177"/>
      <c r="CH126" s="177"/>
      <c r="CI126" s="177"/>
      <c r="CJ126" s="177"/>
      <c r="CK126" s="177"/>
      <c r="CL126" s="177"/>
      <c r="CM126" s="177"/>
      <c r="CN126" s="177"/>
      <c r="CO126" s="177"/>
      <c r="CP126" s="177"/>
      <c r="CQ126" s="177"/>
      <c r="CR126" s="177"/>
      <c r="CS126" s="177"/>
      <c r="CT126" s="177"/>
      <c r="CU126" s="177"/>
      <c r="CV126" s="177"/>
      <c r="CW126" s="177"/>
      <c r="CX126" s="177"/>
      <c r="CY126" s="177"/>
      <c r="CZ126" s="177"/>
      <c r="DA126" s="177"/>
      <c r="DB126" s="177"/>
      <c r="DC126" s="177"/>
      <c r="DD126" s="177"/>
      <c r="DE126" s="177"/>
      <c r="DF126" s="177"/>
      <c r="DG126" s="177"/>
      <c r="DH126" s="177"/>
      <c r="DI126" s="177"/>
      <c r="DJ126" s="177"/>
      <c r="DK126" s="177"/>
      <c r="DL126" s="177"/>
      <c r="DM126" s="177"/>
      <c r="DN126" s="177"/>
      <c r="DO126" s="177"/>
      <c r="DP126" s="177"/>
      <c r="DQ126" s="177"/>
      <c r="DR126" s="177"/>
      <c r="DS126" s="177"/>
      <c r="DT126" s="177"/>
      <c r="DU126" s="177"/>
      <c r="DV126" s="177"/>
      <c r="DW126" s="177"/>
      <c r="DX126" s="177"/>
      <c r="DY126" s="177"/>
      <c r="DZ126" s="177"/>
      <c r="EA126" s="177"/>
      <c r="EB126" s="177"/>
      <c r="EC126" s="177"/>
      <c r="ED126" s="177"/>
      <c r="EE126" s="177"/>
      <c r="EF126" s="177"/>
      <c r="EG126" s="177"/>
      <c r="EH126" s="177"/>
      <c r="EI126" s="177"/>
      <c r="EJ126" s="177"/>
      <c r="EK126" s="177"/>
      <c r="EL126" s="177"/>
      <c r="EM126" s="177"/>
      <c r="EN126" s="177"/>
      <c r="EO126" s="177"/>
      <c r="EP126" s="177"/>
      <c r="EQ126" s="177"/>
      <c r="ER126" s="177"/>
      <c r="ES126" s="177"/>
      <c r="ET126" s="177"/>
      <c r="EU126" s="177"/>
      <c r="EV126" s="177"/>
      <c r="EW126" s="177"/>
      <c r="EX126" s="177"/>
      <c r="EY126" s="177"/>
      <c r="EZ126" s="177"/>
      <c r="FA126" s="177"/>
      <c r="FB126" s="177"/>
      <c r="FC126" s="177"/>
      <c r="FD126" s="177"/>
      <c r="FE126" s="177"/>
      <c r="FF126" s="177"/>
      <c r="FG126" s="177"/>
      <c r="FH126" s="177"/>
      <c r="FI126" s="177"/>
      <c r="FJ126" s="177"/>
      <c r="FK126" s="177"/>
      <c r="FL126" s="177"/>
      <c r="FM126" s="177"/>
      <c r="FN126" s="177"/>
      <c r="FO126" s="177"/>
      <c r="FP126" s="177"/>
      <c r="FQ126" s="177"/>
      <c r="FR126" s="177"/>
      <c r="FS126" s="177"/>
      <c r="FT126" s="177"/>
      <c r="FU126" s="177"/>
      <c r="FV126" s="177"/>
      <c r="FW126" s="177"/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7"/>
      <c r="GJ126" s="177"/>
      <c r="GK126" s="177"/>
      <c r="GL126" s="177"/>
      <c r="GM126" s="177"/>
      <c r="GN126" s="177"/>
      <c r="GO126" s="177"/>
      <c r="GP126" s="177"/>
      <c r="GQ126" s="177"/>
      <c r="GR126" s="177"/>
      <c r="GS126" s="177"/>
      <c r="GT126" s="177"/>
      <c r="GU126" s="177"/>
      <c r="GV126" s="177"/>
      <c r="GW126" s="177"/>
      <c r="GX126" s="177"/>
      <c r="GY126" s="177"/>
      <c r="GZ126" s="177"/>
      <c r="HA126" s="177"/>
      <c r="HB126" s="177"/>
      <c r="HC126" s="177"/>
      <c r="HD126" s="177"/>
      <c r="HE126" s="177"/>
      <c r="HF126" s="177"/>
      <c r="HG126" s="177"/>
      <c r="HH126" s="177"/>
      <c r="HI126" s="177"/>
      <c r="HJ126" s="177"/>
      <c r="HK126" s="177"/>
      <c r="HL126" s="177"/>
      <c r="HM126" s="177"/>
      <c r="HN126" s="177"/>
      <c r="HO126" s="177"/>
      <c r="HP126" s="177"/>
      <c r="HQ126" s="177"/>
      <c r="HR126" s="177"/>
      <c r="HS126" s="177"/>
      <c r="HT126" s="177"/>
      <c r="HU126" s="177"/>
      <c r="HV126" s="177"/>
      <c r="HW126" s="177"/>
      <c r="HX126" s="177"/>
      <c r="HY126" s="177"/>
      <c r="HZ126" s="177"/>
      <c r="IA126" s="177"/>
      <c r="IB126" s="177"/>
      <c r="IC126" s="177"/>
      <c r="ID126" s="177"/>
      <c r="IE126" s="177"/>
      <c r="IF126" s="177"/>
      <c r="IG126" s="177"/>
      <c r="IH126" s="177"/>
      <c r="II126" s="177"/>
      <c r="IJ126" s="177"/>
      <c r="IK126" s="177"/>
      <c r="IL126" s="177"/>
      <c r="IM126" s="177"/>
      <c r="IN126" s="177"/>
      <c r="IO126" s="177"/>
      <c r="IP126" s="177"/>
      <c r="IQ126" s="177"/>
      <c r="IR126" s="177"/>
      <c r="IS126" s="177"/>
      <c r="IT126" s="177"/>
      <c r="IU126" s="177"/>
      <c r="IV126" s="177"/>
      <c r="IW126" s="177"/>
    </row>
    <row r="127" spans="1:257" ht="28.5" customHeight="1">
      <c r="A127" s="279" t="s">
        <v>666</v>
      </c>
      <c r="B127" s="280"/>
      <c r="C127" s="281" t="e">
        <f>SUM(C124:C126)</f>
        <v>#REF!</v>
      </c>
      <c r="D127" s="307" t="s">
        <v>7</v>
      </c>
      <c r="E127" s="307"/>
      <c r="F127" s="307"/>
      <c r="G127" s="308" t="e">
        <f>SUM(G124:G126)</f>
        <v>#REF!</v>
      </c>
      <c r="H127" s="308"/>
      <c r="I127" s="282" t="s">
        <v>7</v>
      </c>
      <c r="J127" s="177"/>
      <c r="K127" s="177"/>
      <c r="L127" s="177"/>
      <c r="M127" s="177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7"/>
      <c r="GB127" s="177"/>
      <c r="GC127" s="177"/>
      <c r="GD127" s="177"/>
      <c r="GE127" s="177"/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7"/>
      <c r="HT127" s="177"/>
      <c r="HU127" s="177"/>
      <c r="HV127" s="177"/>
      <c r="HW127" s="177"/>
      <c r="HX127" s="177"/>
      <c r="HY127" s="177"/>
      <c r="HZ127" s="177"/>
      <c r="IA127" s="177"/>
      <c r="IB127" s="177"/>
      <c r="IC127" s="177"/>
      <c r="ID127" s="177"/>
      <c r="IE127" s="177"/>
      <c r="IF127" s="177"/>
      <c r="IG127" s="177"/>
      <c r="IH127" s="177"/>
      <c r="II127" s="177"/>
      <c r="IJ127" s="177"/>
      <c r="IK127" s="177"/>
      <c r="IL127" s="177"/>
      <c r="IM127" s="177"/>
      <c r="IN127" s="177"/>
      <c r="IO127" s="177"/>
      <c r="IP127" s="177"/>
      <c r="IQ127" s="177"/>
      <c r="IR127" s="177"/>
      <c r="IS127" s="177"/>
      <c r="IT127" s="177"/>
      <c r="IU127" s="177"/>
      <c r="IV127" s="177"/>
      <c r="IW127" s="177"/>
    </row>
    <row r="128" spans="1:257" ht="18" customHeight="1">
      <c r="A128" s="275" t="s">
        <v>410</v>
      </c>
      <c r="B128" s="276"/>
      <c r="C128" s="277">
        <f>Merleg_m!U85</f>
        <v>260453</v>
      </c>
      <c r="D128" s="309" t="s">
        <v>7</v>
      </c>
      <c r="E128" s="309"/>
      <c r="F128" s="309"/>
      <c r="G128" s="310">
        <f>Merleg_m!X85+Merleg_m!V85</f>
        <v>146947</v>
      </c>
      <c r="H128" s="310"/>
      <c r="I128" s="278" t="s">
        <v>7</v>
      </c>
      <c r="J128" s="177"/>
      <c r="K128" s="177"/>
      <c r="L128" s="177"/>
      <c r="M128" s="177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7"/>
      <c r="GB128" s="177"/>
      <c r="GC128" s="177"/>
      <c r="GD128" s="177"/>
      <c r="GE128" s="177"/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7"/>
      <c r="HT128" s="177"/>
      <c r="HU128" s="177"/>
      <c r="HV128" s="177"/>
      <c r="HW128" s="177"/>
      <c r="HX128" s="177"/>
      <c r="HY128" s="177"/>
      <c r="HZ128" s="177"/>
      <c r="IA128" s="177"/>
      <c r="IB128" s="177"/>
      <c r="IC128" s="177"/>
      <c r="ID128" s="177"/>
      <c r="IE128" s="177"/>
      <c r="IF128" s="177"/>
      <c r="IG128" s="177"/>
      <c r="IH128" s="177"/>
      <c r="II128" s="177"/>
      <c r="IJ128" s="177"/>
      <c r="IK128" s="177"/>
      <c r="IL128" s="177"/>
      <c r="IM128" s="177"/>
      <c r="IN128" s="177"/>
      <c r="IO128" s="177"/>
      <c r="IP128" s="177"/>
      <c r="IQ128" s="177"/>
      <c r="IR128" s="177"/>
      <c r="IS128" s="177"/>
      <c r="IT128" s="177"/>
      <c r="IU128" s="177"/>
      <c r="IV128" s="177"/>
      <c r="IW128" s="177"/>
    </row>
    <row r="129" spans="1:257" ht="18" customHeight="1">
      <c r="A129" s="283" t="s">
        <v>667</v>
      </c>
      <c r="B129" s="284"/>
      <c r="C129" s="285" t="e">
        <f>SUM(C127:C128)</f>
        <v>#REF!</v>
      </c>
      <c r="D129" s="311">
        <v>1</v>
      </c>
      <c r="E129" s="311"/>
      <c r="F129" s="311"/>
      <c r="G129" s="312" t="e">
        <f>SUM(G127:G128)</f>
        <v>#REF!</v>
      </c>
      <c r="H129" s="312"/>
      <c r="I129" s="286">
        <v>1</v>
      </c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7"/>
      <c r="AX129" s="287"/>
      <c r="AY129" s="287"/>
      <c r="AZ129" s="287"/>
      <c r="BA129" s="287"/>
      <c r="BB129" s="287"/>
      <c r="BC129" s="287"/>
      <c r="BD129" s="287"/>
      <c r="BE129" s="287"/>
      <c r="BF129" s="287"/>
      <c r="BG129" s="287"/>
      <c r="BH129" s="287"/>
      <c r="BI129" s="287"/>
      <c r="BJ129" s="287"/>
      <c r="BK129" s="287"/>
      <c r="BL129" s="287"/>
      <c r="BM129" s="287"/>
      <c r="BN129" s="287"/>
      <c r="BO129" s="287"/>
      <c r="BP129" s="287"/>
      <c r="BQ129" s="287"/>
      <c r="BR129" s="287"/>
      <c r="BS129" s="287"/>
      <c r="BT129" s="287"/>
      <c r="BU129" s="287"/>
      <c r="BV129" s="287"/>
      <c r="BW129" s="287"/>
      <c r="BX129" s="287"/>
      <c r="BY129" s="287"/>
      <c r="BZ129" s="287"/>
      <c r="CA129" s="287"/>
      <c r="CB129" s="287"/>
      <c r="CC129" s="287"/>
      <c r="CD129" s="287"/>
      <c r="CE129" s="287"/>
      <c r="CF129" s="287"/>
      <c r="CG129" s="287"/>
      <c r="CH129" s="287"/>
      <c r="CI129" s="287"/>
      <c r="CJ129" s="287"/>
      <c r="CK129" s="287"/>
      <c r="CL129" s="287"/>
      <c r="CM129" s="287"/>
      <c r="CN129" s="287"/>
      <c r="CO129" s="287"/>
      <c r="CP129" s="287"/>
      <c r="CQ129" s="287"/>
      <c r="CR129" s="287"/>
      <c r="CS129" s="287"/>
      <c r="CT129" s="287"/>
      <c r="CU129" s="287"/>
      <c r="CV129" s="287"/>
      <c r="CW129" s="287"/>
      <c r="CX129" s="287"/>
      <c r="CY129" s="287"/>
      <c r="CZ129" s="287"/>
      <c r="DA129" s="287"/>
      <c r="DB129" s="287"/>
      <c r="DC129" s="287"/>
      <c r="DD129" s="287"/>
      <c r="DE129" s="287"/>
      <c r="DF129" s="287"/>
      <c r="DG129" s="287"/>
      <c r="DH129" s="287"/>
      <c r="DI129" s="287"/>
      <c r="DJ129" s="287"/>
      <c r="DK129" s="287"/>
      <c r="DL129" s="287"/>
      <c r="DM129" s="287"/>
      <c r="DN129" s="287"/>
      <c r="DO129" s="287"/>
      <c r="DP129" s="287"/>
      <c r="DQ129" s="287"/>
      <c r="DR129" s="287"/>
      <c r="DS129" s="287"/>
      <c r="DT129" s="287"/>
      <c r="DU129" s="287"/>
      <c r="DV129" s="287"/>
      <c r="DW129" s="287"/>
      <c r="DX129" s="287"/>
      <c r="DY129" s="287"/>
      <c r="DZ129" s="287"/>
      <c r="EA129" s="287"/>
      <c r="EB129" s="287"/>
      <c r="EC129" s="287"/>
      <c r="ED129" s="287"/>
      <c r="EE129" s="287"/>
      <c r="EF129" s="287"/>
      <c r="EG129" s="287"/>
      <c r="EH129" s="287"/>
      <c r="EI129" s="287"/>
      <c r="EJ129" s="287"/>
      <c r="EK129" s="287"/>
      <c r="EL129" s="287"/>
      <c r="EM129" s="287"/>
      <c r="EN129" s="287"/>
      <c r="EO129" s="287"/>
      <c r="EP129" s="287"/>
      <c r="EQ129" s="287"/>
      <c r="ER129" s="287"/>
      <c r="ES129" s="287"/>
      <c r="ET129" s="287"/>
      <c r="EU129" s="287"/>
      <c r="EV129" s="287"/>
      <c r="EW129" s="287"/>
      <c r="EX129" s="287"/>
      <c r="EY129" s="287"/>
      <c r="EZ129" s="287"/>
      <c r="FA129" s="287"/>
      <c r="FB129" s="287"/>
      <c r="FC129" s="287"/>
      <c r="FD129" s="287"/>
      <c r="FE129" s="287"/>
      <c r="FF129" s="287"/>
      <c r="FG129" s="287"/>
      <c r="FH129" s="287"/>
      <c r="FI129" s="287"/>
      <c r="FJ129" s="287"/>
      <c r="FK129" s="287"/>
      <c r="FL129" s="287"/>
      <c r="FM129" s="287"/>
      <c r="FN129" s="287"/>
      <c r="FO129" s="287"/>
      <c r="FP129" s="287"/>
      <c r="FQ129" s="287"/>
      <c r="FR129" s="287"/>
      <c r="FS129" s="287"/>
      <c r="FT129" s="287"/>
      <c r="FU129" s="287"/>
      <c r="FV129" s="287"/>
      <c r="FW129" s="287"/>
      <c r="FX129" s="287"/>
      <c r="FY129" s="287"/>
      <c r="FZ129" s="287"/>
      <c r="GA129" s="287"/>
      <c r="GB129" s="287"/>
      <c r="GC129" s="287"/>
      <c r="GD129" s="287"/>
      <c r="GE129" s="287"/>
      <c r="GF129" s="287"/>
      <c r="GG129" s="287"/>
      <c r="GH129" s="287"/>
      <c r="GI129" s="287"/>
      <c r="GJ129" s="287"/>
      <c r="GK129" s="287"/>
      <c r="GL129" s="287"/>
      <c r="GM129" s="287"/>
      <c r="GN129" s="287"/>
      <c r="GO129" s="287"/>
      <c r="GP129" s="287"/>
      <c r="GQ129" s="287"/>
      <c r="GR129" s="287"/>
      <c r="GS129" s="287"/>
      <c r="GT129" s="287"/>
      <c r="GU129" s="287"/>
      <c r="GV129" s="287"/>
      <c r="GW129" s="287"/>
      <c r="GX129" s="287"/>
      <c r="GY129" s="287"/>
      <c r="GZ129" s="287"/>
      <c r="HA129" s="287"/>
      <c r="HB129" s="287"/>
      <c r="HC129" s="287"/>
      <c r="HD129" s="287"/>
      <c r="HE129" s="287"/>
      <c r="HF129" s="287"/>
      <c r="HG129" s="287"/>
      <c r="HH129" s="287"/>
      <c r="HI129" s="287"/>
      <c r="HJ129" s="287"/>
      <c r="HK129" s="287"/>
      <c r="HL129" s="287"/>
      <c r="HM129" s="287"/>
      <c r="HN129" s="287"/>
      <c r="HO129" s="287"/>
      <c r="HP129" s="287"/>
      <c r="HQ129" s="287"/>
      <c r="HR129" s="287"/>
      <c r="HS129" s="287"/>
      <c r="HT129" s="287"/>
      <c r="HU129" s="287"/>
      <c r="HV129" s="287"/>
      <c r="HW129" s="287"/>
      <c r="HX129" s="287"/>
      <c r="HY129" s="287"/>
      <c r="HZ129" s="287"/>
      <c r="IA129" s="287"/>
      <c r="IB129" s="287"/>
      <c r="IC129" s="287"/>
      <c r="ID129" s="287"/>
      <c r="IE129" s="287"/>
      <c r="IF129" s="287"/>
      <c r="IG129" s="287"/>
      <c r="IH129" s="287"/>
      <c r="II129" s="287"/>
      <c r="IJ129" s="287"/>
      <c r="IK129" s="287"/>
      <c r="IL129" s="287"/>
      <c r="IM129" s="287"/>
      <c r="IN129" s="287"/>
      <c r="IO129" s="287"/>
      <c r="IP129" s="287"/>
      <c r="IQ129" s="287"/>
      <c r="IR129" s="287"/>
      <c r="IS129" s="287"/>
      <c r="IT129" s="287"/>
      <c r="IU129" s="287"/>
      <c r="IV129" s="287"/>
      <c r="IW129" s="287"/>
    </row>
    <row r="130" spans="1:257" ht="18" customHeight="1">
      <c r="A130" s="275" t="s">
        <v>668</v>
      </c>
      <c r="B130" s="276"/>
      <c r="C130" s="277" t="e">
        <f>#REF!</f>
        <v>#REF!</v>
      </c>
      <c r="D130" s="313" t="e">
        <f>IF(C129=0,"",C130/C129)</f>
        <v>#REF!</v>
      </c>
      <c r="E130" s="313"/>
      <c r="F130" s="313"/>
      <c r="G130" s="306" t="e">
        <f>#REF!+#REF!</f>
        <v>#REF!</v>
      </c>
      <c r="H130" s="306"/>
      <c r="I130" s="202" t="e">
        <f>IF(G129=0,"",G130/G129)</f>
        <v>#REF!</v>
      </c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77"/>
      <c r="GB130" s="177"/>
      <c r="GC130" s="177"/>
      <c r="GD130" s="177"/>
      <c r="GE130" s="177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7"/>
      <c r="HT130" s="177"/>
      <c r="HU130" s="177"/>
      <c r="HV130" s="177"/>
      <c r="HW130" s="177"/>
      <c r="HX130" s="177"/>
      <c r="HY130" s="177"/>
      <c r="HZ130" s="177"/>
      <c r="IA130" s="177"/>
      <c r="IB130" s="177"/>
      <c r="IC130" s="177"/>
      <c r="ID130" s="177"/>
      <c r="IE130" s="177"/>
      <c r="IF130" s="177"/>
      <c r="IG130" s="177"/>
      <c r="IH130" s="177"/>
      <c r="II130" s="177"/>
      <c r="IJ130" s="177"/>
      <c r="IK130" s="177"/>
      <c r="IL130" s="177"/>
      <c r="IM130" s="177"/>
      <c r="IN130" s="177"/>
      <c r="IO130" s="177"/>
      <c r="IP130" s="177"/>
      <c r="IQ130" s="177"/>
      <c r="IR130" s="177"/>
      <c r="IS130" s="177"/>
      <c r="IT130" s="177"/>
      <c r="IU130" s="177"/>
      <c r="IV130" s="177"/>
      <c r="IW130" s="177"/>
    </row>
    <row r="131" spans="1:257" ht="29.25" customHeight="1">
      <c r="A131" s="279" t="s">
        <v>669</v>
      </c>
      <c r="B131" s="280"/>
      <c r="C131" s="281" t="e">
        <f>#REF!</f>
        <v>#REF!</v>
      </c>
      <c r="D131" s="314" t="e">
        <f>IF(C129=0,"",C131/C129)</f>
        <v>#REF!</v>
      </c>
      <c r="E131" s="314"/>
      <c r="F131" s="314"/>
      <c r="G131" s="308" t="e">
        <f>#REF!+#REF!</f>
        <v>#REF!</v>
      </c>
      <c r="H131" s="308"/>
      <c r="I131" s="290" t="e">
        <f>IF(G129=0,"",G131/G129)</f>
        <v>#REF!</v>
      </c>
      <c r="J131" s="177"/>
      <c r="K131" s="177"/>
      <c r="L131" s="177"/>
      <c r="M131" s="177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7"/>
      <c r="GB131" s="177"/>
      <c r="GC131" s="177"/>
      <c r="GD131" s="177"/>
      <c r="GE131" s="177"/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7"/>
      <c r="HT131" s="177"/>
      <c r="HU131" s="177"/>
      <c r="HV131" s="177"/>
      <c r="HW131" s="177"/>
      <c r="HX131" s="177"/>
      <c r="HY131" s="177"/>
      <c r="HZ131" s="177"/>
      <c r="IA131" s="177"/>
      <c r="IB131" s="177"/>
      <c r="IC131" s="177"/>
      <c r="ID131" s="177"/>
      <c r="IE131" s="177"/>
      <c r="IF131" s="177"/>
      <c r="IG131" s="177"/>
      <c r="IH131" s="177"/>
      <c r="II131" s="177"/>
      <c r="IJ131" s="177"/>
      <c r="IK131" s="177"/>
      <c r="IL131" s="177"/>
      <c r="IM131" s="177"/>
      <c r="IN131" s="177"/>
      <c r="IO131" s="177"/>
      <c r="IP131" s="177"/>
      <c r="IQ131" s="177"/>
      <c r="IR131" s="177"/>
      <c r="IS131" s="177"/>
      <c r="IT131" s="177"/>
      <c r="IU131" s="177"/>
      <c r="IV131" s="177"/>
      <c r="IW131" s="177"/>
    </row>
    <row r="132" spans="1:257" ht="30.75" customHeight="1">
      <c r="A132" s="279" t="s">
        <v>670</v>
      </c>
      <c r="B132" s="280"/>
      <c r="C132" s="281" t="e">
        <f>#REF!</f>
        <v>#REF!</v>
      </c>
      <c r="D132" s="314" t="e">
        <f>IF(C129=0,"",C132/C129)</f>
        <v>#REF!</v>
      </c>
      <c r="E132" s="314"/>
      <c r="F132" s="314"/>
      <c r="G132" s="308" t="e">
        <f>#REF!+#REF!</f>
        <v>#REF!</v>
      </c>
      <c r="H132" s="308"/>
      <c r="I132" s="290" t="e">
        <f>IF(G129=0,"",G132/G129)</f>
        <v>#REF!</v>
      </c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 s="177"/>
      <c r="BL132" s="177"/>
      <c r="BM132" s="177"/>
      <c r="BN132" s="177"/>
      <c r="BO132" s="177"/>
      <c r="BP132" s="177"/>
      <c r="BQ132" s="177"/>
      <c r="BR132" s="177"/>
      <c r="BS132" s="177"/>
      <c r="BT132" s="177"/>
      <c r="BU132" s="177"/>
      <c r="BV132" s="177"/>
      <c r="BW132" s="177"/>
      <c r="BX132" s="177"/>
      <c r="BY132" s="177"/>
      <c r="BZ132" s="177"/>
      <c r="CA132" s="177"/>
      <c r="CB132" s="177"/>
      <c r="CC132" s="177"/>
      <c r="CD132" s="177"/>
      <c r="CE132" s="177"/>
      <c r="CF132" s="177"/>
      <c r="CG132" s="177"/>
      <c r="CH132" s="177"/>
      <c r="CI132" s="177"/>
      <c r="CJ132" s="177"/>
      <c r="CK132" s="177"/>
      <c r="CL132" s="177"/>
      <c r="CM132" s="177"/>
      <c r="CN132" s="177"/>
      <c r="CO132" s="177"/>
      <c r="CP132" s="177"/>
      <c r="CQ132" s="177"/>
      <c r="CR132" s="177"/>
      <c r="CS132" s="177"/>
      <c r="CT132" s="177"/>
      <c r="CU132" s="177"/>
      <c r="CV132" s="177"/>
      <c r="CW132" s="177"/>
      <c r="CX132" s="177"/>
      <c r="CY132" s="177"/>
      <c r="CZ132" s="177"/>
      <c r="DA132" s="177"/>
      <c r="DB132" s="177"/>
      <c r="DC132" s="177"/>
      <c r="DD132" s="177"/>
      <c r="DE132" s="177"/>
      <c r="DF132" s="177"/>
      <c r="DG132" s="177"/>
      <c r="DH132" s="177"/>
      <c r="DI132" s="177"/>
      <c r="DJ132" s="177"/>
      <c r="DK132" s="177"/>
      <c r="DL132" s="177"/>
      <c r="DM132" s="177"/>
      <c r="DN132" s="177"/>
      <c r="DO132" s="177"/>
      <c r="DP132" s="177"/>
      <c r="DQ132" s="177"/>
      <c r="DR132" s="177"/>
      <c r="DS132" s="177"/>
      <c r="DT132" s="177"/>
      <c r="DU132" s="177"/>
      <c r="DV132" s="177"/>
      <c r="DW132" s="177"/>
      <c r="DX132" s="177"/>
      <c r="DY132" s="177"/>
      <c r="DZ132" s="177"/>
      <c r="EA132" s="177"/>
      <c r="EB132" s="177"/>
      <c r="EC132" s="177"/>
      <c r="ED132" s="177"/>
      <c r="EE132" s="177"/>
      <c r="EF132" s="177"/>
      <c r="EG132" s="177"/>
      <c r="EH132" s="177"/>
      <c r="EI132" s="177"/>
      <c r="EJ132" s="177"/>
      <c r="EK132" s="177"/>
      <c r="EL132" s="177"/>
      <c r="EM132" s="177"/>
      <c r="EN132" s="177"/>
      <c r="EO132" s="177"/>
      <c r="EP132" s="177"/>
      <c r="EQ132" s="177"/>
      <c r="ER132" s="177"/>
      <c r="ES132" s="177"/>
      <c r="ET132" s="177"/>
      <c r="EU132" s="177"/>
      <c r="EV132" s="177"/>
      <c r="EW132" s="177"/>
      <c r="EX132" s="177"/>
      <c r="EY132" s="177"/>
      <c r="EZ132" s="177"/>
      <c r="FA132" s="177"/>
      <c r="FB132" s="177"/>
      <c r="FC132" s="177"/>
      <c r="FD132" s="177"/>
      <c r="FE132" s="177"/>
      <c r="FF132" s="177"/>
      <c r="FG132" s="177"/>
      <c r="FH132" s="177"/>
      <c r="FI132" s="177"/>
      <c r="FJ132" s="177"/>
      <c r="FK132" s="177"/>
      <c r="FL132" s="177"/>
      <c r="FM132" s="177"/>
      <c r="FN132" s="177"/>
      <c r="FO132" s="177"/>
      <c r="FP132" s="177"/>
      <c r="FQ132" s="177"/>
      <c r="FR132" s="177"/>
      <c r="FS132" s="177"/>
      <c r="FT132" s="177"/>
      <c r="FU132" s="177"/>
      <c r="FV132" s="177"/>
      <c r="FW132" s="177"/>
      <c r="FX132" s="177"/>
      <c r="FY132" s="177"/>
      <c r="FZ132" s="177"/>
      <c r="GA132" s="177"/>
      <c r="GB132" s="177"/>
      <c r="GC132" s="177"/>
      <c r="GD132" s="177"/>
      <c r="GE132" s="177"/>
      <c r="GF132" s="177"/>
      <c r="GG132" s="177"/>
      <c r="GH132" s="177"/>
      <c r="GI132" s="177"/>
      <c r="GJ132" s="177"/>
      <c r="GK132" s="177"/>
      <c r="GL132" s="177"/>
      <c r="GM132" s="177"/>
      <c r="GN132" s="177"/>
      <c r="GO132" s="177"/>
      <c r="GP132" s="177"/>
      <c r="GQ132" s="177"/>
      <c r="GR132" s="177"/>
      <c r="GS132" s="177"/>
      <c r="GT132" s="177"/>
      <c r="GU132" s="177"/>
      <c r="GV132" s="177"/>
      <c r="GW132" s="177"/>
      <c r="GX132" s="177"/>
      <c r="GY132" s="177"/>
      <c r="GZ132" s="177"/>
      <c r="HA132" s="177"/>
      <c r="HB132" s="177"/>
      <c r="HC132" s="177"/>
      <c r="HD132" s="177"/>
      <c r="HE132" s="177"/>
      <c r="HF132" s="177"/>
      <c r="HG132" s="177"/>
      <c r="HH132" s="177"/>
      <c r="HI132" s="177"/>
      <c r="HJ132" s="177"/>
      <c r="HK132" s="177"/>
      <c r="HL132" s="177"/>
      <c r="HM132" s="177"/>
      <c r="HN132" s="177"/>
      <c r="HO132" s="177"/>
      <c r="HP132" s="177"/>
      <c r="HQ132" s="177"/>
      <c r="HR132" s="177"/>
      <c r="HS132" s="177"/>
      <c r="HT132" s="177"/>
      <c r="HU132" s="177"/>
      <c r="HV132" s="177"/>
      <c r="HW132" s="177"/>
      <c r="HX132" s="177"/>
      <c r="HY132" s="177"/>
      <c r="HZ132" s="177"/>
      <c r="IA132" s="177"/>
      <c r="IB132" s="177"/>
      <c r="IC132" s="177"/>
      <c r="ID132" s="177"/>
      <c r="IE132" s="177"/>
      <c r="IF132" s="177"/>
      <c r="IG132" s="177"/>
      <c r="IH132" s="177"/>
      <c r="II132" s="177"/>
      <c r="IJ132" s="177"/>
      <c r="IK132" s="177"/>
      <c r="IL132" s="177"/>
      <c r="IM132" s="177"/>
      <c r="IN132" s="177"/>
      <c r="IO132" s="177"/>
      <c r="IP132" s="177"/>
      <c r="IQ132" s="177"/>
      <c r="IR132" s="177"/>
      <c r="IS132" s="177"/>
      <c r="IT132" s="177"/>
      <c r="IU132" s="177"/>
      <c r="IV132" s="177"/>
      <c r="IW132" s="177"/>
    </row>
    <row r="133" spans="1:257" ht="30">
      <c r="A133" s="275" t="s">
        <v>671</v>
      </c>
      <c r="B133" s="276"/>
      <c r="C133" s="277" t="e">
        <f>#REF!</f>
        <v>#REF!</v>
      </c>
      <c r="D133" s="315" t="e">
        <f>IF(C129=0,"",C133/C129)</f>
        <v>#REF!</v>
      </c>
      <c r="E133" s="315"/>
      <c r="F133" s="315"/>
      <c r="G133" s="310" t="e">
        <f>#REF!+#REF!</f>
        <v>#REF!</v>
      </c>
      <c r="H133" s="310"/>
      <c r="I133" s="202" t="e">
        <f>IF(G129=0,"",G133/G129)</f>
        <v>#REF!</v>
      </c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 s="177"/>
      <c r="BL133" s="177"/>
      <c r="BM133" s="177"/>
      <c r="BN133" s="177"/>
      <c r="BO133" s="177"/>
      <c r="BP133" s="177"/>
      <c r="BQ133" s="177"/>
      <c r="BR133" s="177"/>
      <c r="BS133" s="177"/>
      <c r="BT133" s="177"/>
      <c r="BU133" s="177"/>
      <c r="BV133" s="177"/>
      <c r="BW133" s="177"/>
      <c r="BX133" s="177"/>
      <c r="BY133" s="177"/>
      <c r="BZ133" s="177"/>
      <c r="CA133" s="177"/>
      <c r="CB133" s="177"/>
      <c r="CC133" s="177"/>
      <c r="CD133" s="177"/>
      <c r="CE133" s="177"/>
      <c r="CF133" s="177"/>
      <c r="CG133" s="177"/>
      <c r="CH133" s="177"/>
      <c r="CI133" s="177"/>
      <c r="CJ133" s="177"/>
      <c r="CK133" s="177"/>
      <c r="CL133" s="177"/>
      <c r="CM133" s="177"/>
      <c r="CN133" s="177"/>
      <c r="CO133" s="177"/>
      <c r="CP133" s="177"/>
      <c r="CQ133" s="177"/>
      <c r="CR133" s="177"/>
      <c r="CS133" s="177"/>
      <c r="CT133" s="177"/>
      <c r="CU133" s="177"/>
      <c r="CV133" s="177"/>
      <c r="CW133" s="177"/>
      <c r="CX133" s="177"/>
      <c r="CY133" s="177"/>
      <c r="CZ133" s="177"/>
      <c r="DA133" s="177"/>
      <c r="DB133" s="177"/>
      <c r="DC133" s="177"/>
      <c r="DD133" s="177"/>
      <c r="DE133" s="177"/>
      <c r="DF133" s="177"/>
      <c r="DG133" s="177"/>
      <c r="DH133" s="177"/>
      <c r="DI133" s="177"/>
      <c r="DJ133" s="177"/>
      <c r="DK133" s="177"/>
      <c r="DL133" s="177"/>
      <c r="DM133" s="177"/>
      <c r="DN133" s="177"/>
      <c r="DO133" s="177"/>
      <c r="DP133" s="177"/>
      <c r="DQ133" s="177"/>
      <c r="DR133" s="177"/>
      <c r="DS133" s="177"/>
      <c r="DT133" s="177"/>
      <c r="DU133" s="177"/>
      <c r="DV133" s="177"/>
      <c r="DW133" s="177"/>
      <c r="DX133" s="177"/>
      <c r="DY133" s="177"/>
      <c r="DZ133" s="177"/>
      <c r="EA133" s="177"/>
      <c r="EB133" s="177"/>
      <c r="EC133" s="177"/>
      <c r="ED133" s="177"/>
      <c r="EE133" s="177"/>
      <c r="EF133" s="177"/>
      <c r="EG133" s="177"/>
      <c r="EH133" s="177"/>
      <c r="EI133" s="177"/>
      <c r="EJ133" s="177"/>
      <c r="EK133" s="177"/>
      <c r="EL133" s="177"/>
      <c r="EM133" s="177"/>
      <c r="EN133" s="177"/>
      <c r="EO133" s="177"/>
      <c r="EP133" s="177"/>
      <c r="EQ133" s="177"/>
      <c r="ER133" s="177"/>
      <c r="ES133" s="177"/>
      <c r="ET133" s="177"/>
      <c r="EU133" s="177"/>
      <c r="EV133" s="177"/>
      <c r="EW133" s="177"/>
      <c r="EX133" s="177"/>
      <c r="EY133" s="177"/>
      <c r="EZ133" s="177"/>
      <c r="FA133" s="177"/>
      <c r="FB133" s="177"/>
      <c r="FC133" s="177"/>
      <c r="FD133" s="177"/>
      <c r="FE133" s="177"/>
      <c r="FF133" s="177"/>
      <c r="FG133" s="177"/>
      <c r="FH133" s="177"/>
      <c r="FI133" s="177"/>
      <c r="FJ133" s="177"/>
      <c r="FK133" s="177"/>
      <c r="FL133" s="177"/>
      <c r="FM133" s="177"/>
      <c r="FN133" s="177"/>
      <c r="FO133" s="177"/>
      <c r="FP133" s="177"/>
      <c r="FQ133" s="177"/>
      <c r="FR133" s="177"/>
      <c r="FS133" s="177"/>
      <c r="FT133" s="177"/>
      <c r="FU133" s="177"/>
      <c r="FV133" s="177"/>
      <c r="FW133" s="177"/>
      <c r="FX133" s="177"/>
      <c r="FY133" s="177"/>
      <c r="FZ133" s="177"/>
      <c r="GA133" s="177"/>
      <c r="GB133" s="177"/>
      <c r="GC133" s="177"/>
      <c r="GD133" s="177"/>
      <c r="GE133" s="177"/>
      <c r="GF133" s="177"/>
      <c r="GG133" s="177"/>
      <c r="GH133" s="177"/>
      <c r="GI133" s="177"/>
      <c r="GJ133" s="177"/>
      <c r="GK133" s="177"/>
      <c r="GL133" s="177"/>
      <c r="GM133" s="177"/>
      <c r="GN133" s="177"/>
      <c r="GO133" s="177"/>
      <c r="GP133" s="177"/>
      <c r="GQ133" s="177"/>
      <c r="GR133" s="177"/>
      <c r="GS133" s="177"/>
      <c r="GT133" s="177"/>
      <c r="GU133" s="177"/>
      <c r="GV133" s="177"/>
      <c r="GW133" s="177"/>
      <c r="GX133" s="177"/>
      <c r="GY133" s="177"/>
      <c r="GZ133" s="177"/>
      <c r="HA133" s="177"/>
      <c r="HB133" s="177"/>
      <c r="HC133" s="177"/>
      <c r="HD133" s="177"/>
      <c r="HE133" s="177"/>
      <c r="HF133" s="177"/>
      <c r="HG133" s="177"/>
      <c r="HH133" s="177"/>
      <c r="HI133" s="177"/>
      <c r="HJ133" s="177"/>
      <c r="HK133" s="177"/>
      <c r="HL133" s="177"/>
      <c r="HM133" s="177"/>
      <c r="HN133" s="177"/>
      <c r="HO133" s="177"/>
      <c r="HP133" s="177"/>
      <c r="HQ133" s="177"/>
      <c r="HR133" s="177"/>
      <c r="HS133" s="177"/>
      <c r="HT133" s="177"/>
      <c r="HU133" s="177"/>
      <c r="HV133" s="177"/>
      <c r="HW133" s="177"/>
      <c r="HX133" s="177"/>
      <c r="HY133" s="177"/>
      <c r="HZ133" s="177"/>
      <c r="IA133" s="177"/>
      <c r="IB133" s="177"/>
      <c r="IC133" s="177"/>
      <c r="ID133" s="177"/>
      <c r="IE133" s="177"/>
      <c r="IF133" s="177"/>
      <c r="IG133" s="177"/>
      <c r="IH133" s="177"/>
      <c r="II133" s="177"/>
      <c r="IJ133" s="177"/>
      <c r="IK133" s="177"/>
      <c r="IL133" s="177"/>
      <c r="IM133" s="177"/>
      <c r="IN133" s="177"/>
      <c r="IO133" s="177"/>
      <c r="IP133" s="177"/>
      <c r="IQ133" s="177"/>
      <c r="IR133" s="177"/>
      <c r="IS133" s="177"/>
      <c r="IT133" s="177"/>
      <c r="IU133" s="177"/>
      <c r="IV133" s="177"/>
      <c r="IW133" s="177"/>
    </row>
    <row r="134" spans="1:257" ht="36" customHeight="1">
      <c r="A134" s="283" t="s">
        <v>644</v>
      </c>
      <c r="B134" s="284"/>
      <c r="C134" s="285" t="e">
        <f>#REF!</f>
        <v>#REF!</v>
      </c>
      <c r="D134" s="316" t="e">
        <f>IF(C129=0,"",C134/C129)</f>
        <v>#REF!</v>
      </c>
      <c r="E134" s="316"/>
      <c r="F134" s="316"/>
      <c r="G134" s="299" t="e">
        <f>#REF!+#REF!</f>
        <v>#REF!</v>
      </c>
      <c r="H134" s="300" t="e">
        <f>#REF!</f>
        <v>#REF!</v>
      </c>
      <c r="I134" s="291" t="e">
        <f>IF(G129=0,"",G134/G129)</f>
        <v>#REF!</v>
      </c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  <c r="AH134" s="287"/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7"/>
      <c r="AT134" s="287"/>
      <c r="AU134" s="287"/>
      <c r="AV134" s="287"/>
      <c r="AW134" s="287"/>
      <c r="AX134" s="287"/>
      <c r="AY134" s="287"/>
      <c r="AZ134" s="287"/>
      <c r="BA134" s="287"/>
      <c r="BB134" s="287"/>
      <c r="BC134" s="287"/>
      <c r="BD134" s="287"/>
      <c r="BE134" s="287"/>
      <c r="BF134" s="287"/>
      <c r="BG134" s="287"/>
      <c r="BH134" s="287"/>
      <c r="BI134" s="287"/>
      <c r="BJ134" s="287"/>
      <c r="BK134" s="287"/>
      <c r="BL134" s="287"/>
      <c r="BM134" s="287"/>
      <c r="BN134" s="287"/>
      <c r="BO134" s="287"/>
      <c r="BP134" s="287"/>
      <c r="BQ134" s="287"/>
      <c r="BR134" s="287"/>
      <c r="BS134" s="287"/>
      <c r="BT134" s="287"/>
      <c r="BU134" s="287"/>
      <c r="BV134" s="287"/>
      <c r="BW134" s="287"/>
      <c r="BX134" s="287"/>
      <c r="BY134" s="287"/>
      <c r="BZ134" s="287"/>
      <c r="CA134" s="287"/>
      <c r="CB134" s="287"/>
      <c r="CC134" s="287"/>
      <c r="CD134" s="287"/>
      <c r="CE134" s="287"/>
      <c r="CF134" s="287"/>
      <c r="CG134" s="287"/>
      <c r="CH134" s="287"/>
      <c r="CI134" s="287"/>
      <c r="CJ134" s="287"/>
      <c r="CK134" s="287"/>
      <c r="CL134" s="287"/>
      <c r="CM134" s="287"/>
      <c r="CN134" s="287"/>
      <c r="CO134" s="287"/>
      <c r="CP134" s="287"/>
      <c r="CQ134" s="287"/>
      <c r="CR134" s="287"/>
      <c r="CS134" s="287"/>
      <c r="CT134" s="287"/>
      <c r="CU134" s="287"/>
      <c r="CV134" s="287"/>
      <c r="CW134" s="287"/>
      <c r="CX134" s="287"/>
      <c r="CY134" s="287"/>
      <c r="CZ134" s="287"/>
      <c r="DA134" s="287"/>
      <c r="DB134" s="287"/>
      <c r="DC134" s="287"/>
      <c r="DD134" s="287"/>
      <c r="DE134" s="287"/>
      <c r="DF134" s="287"/>
      <c r="DG134" s="287"/>
      <c r="DH134" s="287"/>
      <c r="DI134" s="287"/>
      <c r="DJ134" s="287"/>
      <c r="DK134" s="287"/>
      <c r="DL134" s="287"/>
      <c r="DM134" s="287"/>
      <c r="DN134" s="287"/>
      <c r="DO134" s="287"/>
      <c r="DP134" s="287"/>
      <c r="DQ134" s="287"/>
      <c r="DR134" s="287"/>
      <c r="DS134" s="287"/>
      <c r="DT134" s="287"/>
      <c r="DU134" s="287"/>
      <c r="DV134" s="287"/>
      <c r="DW134" s="287"/>
      <c r="DX134" s="287"/>
      <c r="DY134" s="287"/>
      <c r="DZ134" s="287"/>
      <c r="EA134" s="287"/>
      <c r="EB134" s="287"/>
      <c r="EC134" s="287"/>
      <c r="ED134" s="287"/>
      <c r="EE134" s="287"/>
      <c r="EF134" s="287"/>
      <c r="EG134" s="287"/>
      <c r="EH134" s="287"/>
      <c r="EI134" s="287"/>
      <c r="EJ134" s="287"/>
      <c r="EK134" s="287"/>
      <c r="EL134" s="287"/>
      <c r="EM134" s="287"/>
      <c r="EN134" s="287"/>
      <c r="EO134" s="287"/>
      <c r="EP134" s="287"/>
      <c r="EQ134" s="287"/>
      <c r="ER134" s="287"/>
      <c r="ES134" s="287"/>
      <c r="ET134" s="287"/>
      <c r="EU134" s="287"/>
      <c r="EV134" s="287"/>
      <c r="EW134" s="287"/>
      <c r="EX134" s="287"/>
      <c r="EY134" s="287"/>
      <c r="EZ134" s="287"/>
      <c r="FA134" s="287"/>
      <c r="FB134" s="287"/>
      <c r="FC134" s="287"/>
      <c r="FD134" s="287"/>
      <c r="FE134" s="287"/>
      <c r="FF134" s="287"/>
      <c r="FG134" s="287"/>
      <c r="FH134" s="287"/>
      <c r="FI134" s="287"/>
      <c r="FJ134" s="287"/>
      <c r="FK134" s="287"/>
      <c r="FL134" s="287"/>
      <c r="FM134" s="287"/>
      <c r="FN134" s="287"/>
      <c r="FO134" s="287"/>
      <c r="FP134" s="287"/>
      <c r="FQ134" s="287"/>
      <c r="FR134" s="287"/>
      <c r="FS134" s="287"/>
      <c r="FT134" s="287"/>
      <c r="FU134" s="287"/>
      <c r="FV134" s="287"/>
      <c r="FW134" s="287"/>
      <c r="FX134" s="287"/>
      <c r="FY134" s="287"/>
      <c r="FZ134" s="287"/>
      <c r="GA134" s="287"/>
      <c r="GB134" s="287"/>
      <c r="GC134" s="287"/>
      <c r="GD134" s="287"/>
      <c r="GE134" s="287"/>
      <c r="GF134" s="287"/>
      <c r="GG134" s="287"/>
      <c r="GH134" s="287"/>
      <c r="GI134" s="287"/>
      <c r="GJ134" s="287"/>
      <c r="GK134" s="287"/>
      <c r="GL134" s="287"/>
      <c r="GM134" s="287"/>
      <c r="GN134" s="287"/>
      <c r="GO134" s="287"/>
      <c r="GP134" s="287"/>
      <c r="GQ134" s="287"/>
      <c r="GR134" s="287"/>
      <c r="GS134" s="287"/>
      <c r="GT134" s="287"/>
      <c r="GU134" s="287"/>
      <c r="GV134" s="287"/>
      <c r="GW134" s="287"/>
      <c r="GX134" s="287"/>
      <c r="GY134" s="287"/>
      <c r="GZ134" s="287"/>
      <c r="HA134" s="287"/>
      <c r="HB134" s="287"/>
      <c r="HC134" s="287"/>
      <c r="HD134" s="287"/>
      <c r="HE134" s="287"/>
      <c r="HF134" s="287"/>
      <c r="HG134" s="287"/>
      <c r="HH134" s="287"/>
      <c r="HI134" s="287"/>
      <c r="HJ134" s="287"/>
      <c r="HK134" s="287"/>
      <c r="HL134" s="287"/>
      <c r="HM134" s="287"/>
      <c r="HN134" s="287"/>
      <c r="HO134" s="287"/>
      <c r="HP134" s="287"/>
      <c r="HQ134" s="287"/>
      <c r="HR134" s="287"/>
      <c r="HS134" s="287"/>
      <c r="HT134" s="287"/>
      <c r="HU134" s="287"/>
      <c r="HV134" s="287"/>
      <c r="HW134" s="287"/>
      <c r="HX134" s="287"/>
      <c r="HY134" s="287"/>
      <c r="HZ134" s="287"/>
      <c r="IA134" s="287"/>
      <c r="IB134" s="287"/>
      <c r="IC134" s="287"/>
      <c r="ID134" s="287"/>
      <c r="IE134" s="287"/>
      <c r="IF134" s="287"/>
      <c r="IG134" s="287"/>
      <c r="IH134" s="287"/>
      <c r="II134" s="287"/>
      <c r="IJ134" s="287"/>
      <c r="IK134" s="287"/>
      <c r="IL134" s="287"/>
      <c r="IM134" s="287"/>
      <c r="IN134" s="287"/>
      <c r="IO134" s="287"/>
      <c r="IP134" s="287"/>
      <c r="IQ134" s="287"/>
      <c r="IR134" s="287"/>
      <c r="IS134" s="287"/>
      <c r="IT134" s="287"/>
      <c r="IU134" s="287"/>
      <c r="IV134" s="287"/>
      <c r="IW134" s="287"/>
    </row>
    <row r="135" spans="1:257" ht="18" customHeight="1">
      <c r="A135" s="275" t="s">
        <v>672</v>
      </c>
      <c r="B135" s="276"/>
      <c r="C135" s="277" t="e">
        <f>#REF!</f>
        <v>#REF!</v>
      </c>
      <c r="D135" s="313" t="e">
        <f>IF(C129=0,"",C135/C129)</f>
        <v>#REF!</v>
      </c>
      <c r="E135" s="313"/>
      <c r="F135" s="313"/>
      <c r="G135" s="288" t="e">
        <f>#REF!+#REF!</f>
        <v>#REF!</v>
      </c>
      <c r="H135" s="289" t="e">
        <f>#REF!</f>
        <v>#REF!</v>
      </c>
      <c r="I135" s="202" t="e">
        <f>IF(G129=0,"",G135/G129)</f>
        <v>#REF!</v>
      </c>
      <c r="J135" s="177"/>
      <c r="K135" s="177"/>
      <c r="L135" s="177"/>
      <c r="M135" s="177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  <c r="AB135" s="177"/>
      <c r="AC135" s="177"/>
      <c r="AD135" s="177"/>
      <c r="AE135" s="177"/>
      <c r="AF135" s="177"/>
      <c r="AG135" s="177"/>
      <c r="AH135" s="177"/>
      <c r="AI135" s="177"/>
      <c r="AJ135" s="177"/>
      <c r="AK135" s="177"/>
      <c r="AL135" s="177"/>
      <c r="AM135" s="177"/>
      <c r="AN135" s="177"/>
      <c r="AO135" s="177"/>
      <c r="AP135" s="177"/>
      <c r="AQ135" s="177"/>
      <c r="AR135" s="177"/>
      <c r="AS135" s="177"/>
      <c r="AT135" s="177"/>
      <c r="AU135" s="177"/>
      <c r="AV135" s="177"/>
      <c r="AW135" s="177"/>
      <c r="AX135" s="177"/>
      <c r="AY135" s="177"/>
      <c r="AZ135" s="177"/>
      <c r="BA135" s="177"/>
      <c r="BB135" s="177"/>
      <c r="BC135" s="177"/>
      <c r="BD135" s="177"/>
      <c r="BE135" s="177"/>
      <c r="BF135" s="177"/>
      <c r="BG135" s="177"/>
      <c r="BH135" s="177"/>
      <c r="BI135" s="177"/>
      <c r="BJ135" s="177"/>
      <c r="BK135" s="177"/>
      <c r="BL135" s="177"/>
      <c r="BM135" s="177"/>
      <c r="BN135" s="177"/>
      <c r="BO135" s="177"/>
      <c r="BP135" s="177"/>
      <c r="BQ135" s="177"/>
      <c r="BR135" s="177"/>
      <c r="BS135" s="177"/>
      <c r="BT135" s="177"/>
      <c r="BU135" s="177"/>
      <c r="BV135" s="177"/>
      <c r="BW135" s="177"/>
      <c r="BX135" s="177"/>
      <c r="BY135" s="177"/>
      <c r="BZ135" s="177"/>
      <c r="CA135" s="177"/>
      <c r="CB135" s="177"/>
      <c r="CC135" s="177"/>
      <c r="CD135" s="177"/>
      <c r="CE135" s="177"/>
      <c r="CF135" s="177"/>
      <c r="CG135" s="177"/>
      <c r="CH135" s="177"/>
      <c r="CI135" s="177"/>
      <c r="CJ135" s="177"/>
      <c r="CK135" s="177"/>
      <c r="CL135" s="177"/>
      <c r="CM135" s="177"/>
      <c r="CN135" s="177"/>
      <c r="CO135" s="177"/>
      <c r="CP135" s="177"/>
      <c r="CQ135" s="177"/>
      <c r="CR135" s="177"/>
      <c r="CS135" s="177"/>
      <c r="CT135" s="177"/>
      <c r="CU135" s="177"/>
      <c r="CV135" s="177"/>
      <c r="CW135" s="177"/>
      <c r="CX135" s="177"/>
      <c r="CY135" s="177"/>
      <c r="CZ135" s="177"/>
      <c r="DA135" s="177"/>
      <c r="DB135" s="177"/>
      <c r="DC135" s="177"/>
      <c r="DD135" s="177"/>
      <c r="DE135" s="177"/>
      <c r="DF135" s="177"/>
      <c r="DG135" s="177"/>
      <c r="DH135" s="177"/>
      <c r="DI135" s="177"/>
      <c r="DJ135" s="177"/>
      <c r="DK135" s="177"/>
      <c r="DL135" s="177"/>
      <c r="DM135" s="177"/>
      <c r="DN135" s="177"/>
      <c r="DO135" s="177"/>
      <c r="DP135" s="177"/>
      <c r="DQ135" s="177"/>
      <c r="DR135" s="177"/>
      <c r="DS135" s="177"/>
      <c r="DT135" s="177"/>
      <c r="DU135" s="177"/>
      <c r="DV135" s="177"/>
      <c r="DW135" s="177"/>
      <c r="DX135" s="177"/>
      <c r="DY135" s="177"/>
      <c r="DZ135" s="177"/>
      <c r="EA135" s="177"/>
      <c r="EB135" s="177"/>
      <c r="EC135" s="177"/>
      <c r="ED135" s="177"/>
      <c r="EE135" s="177"/>
      <c r="EF135" s="177"/>
      <c r="EG135" s="177"/>
      <c r="EH135" s="177"/>
      <c r="EI135" s="177"/>
      <c r="EJ135" s="177"/>
      <c r="EK135" s="177"/>
      <c r="EL135" s="177"/>
      <c r="EM135" s="177"/>
      <c r="EN135" s="177"/>
      <c r="EO135" s="177"/>
      <c r="EP135" s="177"/>
      <c r="EQ135" s="177"/>
      <c r="ER135" s="177"/>
      <c r="ES135" s="177"/>
      <c r="ET135" s="177"/>
      <c r="EU135" s="177"/>
      <c r="EV135" s="177"/>
      <c r="EW135" s="177"/>
      <c r="EX135" s="177"/>
      <c r="EY135" s="177"/>
      <c r="EZ135" s="177"/>
      <c r="FA135" s="177"/>
      <c r="FB135" s="177"/>
      <c r="FC135" s="177"/>
      <c r="FD135" s="177"/>
      <c r="FE135" s="177"/>
      <c r="FF135" s="177"/>
      <c r="FG135" s="177"/>
      <c r="FH135" s="177"/>
      <c r="FI135" s="177"/>
      <c r="FJ135" s="177"/>
      <c r="FK135" s="177"/>
      <c r="FL135" s="177"/>
      <c r="FM135" s="177"/>
      <c r="FN135" s="177"/>
      <c r="FO135" s="177"/>
      <c r="FP135" s="177"/>
      <c r="FQ135" s="177"/>
      <c r="FR135" s="177"/>
      <c r="FS135" s="177"/>
      <c r="FT135" s="177"/>
      <c r="FU135" s="177"/>
      <c r="FV135" s="177"/>
      <c r="FW135" s="177"/>
      <c r="FX135" s="177"/>
      <c r="FY135" s="177"/>
      <c r="FZ135" s="177"/>
      <c r="GA135" s="177"/>
      <c r="GB135" s="177"/>
      <c r="GC135" s="177"/>
      <c r="GD135" s="177"/>
      <c r="GE135" s="177"/>
      <c r="GF135" s="177"/>
      <c r="GG135" s="177"/>
      <c r="GH135" s="177"/>
      <c r="GI135" s="177"/>
      <c r="GJ135" s="177"/>
      <c r="GK135" s="177"/>
      <c r="GL135" s="177"/>
      <c r="GM135" s="177"/>
      <c r="GN135" s="177"/>
      <c r="GO135" s="177"/>
      <c r="GP135" s="177"/>
      <c r="GQ135" s="177"/>
      <c r="GR135" s="177"/>
      <c r="GS135" s="177"/>
      <c r="GT135" s="177"/>
      <c r="GU135" s="177"/>
      <c r="GV135" s="177"/>
      <c r="GW135" s="177"/>
      <c r="GX135" s="177"/>
      <c r="GY135" s="177"/>
      <c r="GZ135" s="177"/>
      <c r="HA135" s="177"/>
      <c r="HB135" s="177"/>
      <c r="HC135" s="177"/>
      <c r="HD135" s="177"/>
      <c r="HE135" s="177"/>
      <c r="HF135" s="177"/>
      <c r="HG135" s="177"/>
      <c r="HH135" s="177"/>
      <c r="HI135" s="177"/>
      <c r="HJ135" s="177"/>
      <c r="HK135" s="177"/>
      <c r="HL135" s="177"/>
      <c r="HM135" s="177"/>
      <c r="HN135" s="177"/>
      <c r="HO135" s="177"/>
      <c r="HP135" s="177"/>
      <c r="HQ135" s="177"/>
      <c r="HR135" s="177"/>
      <c r="HS135" s="177"/>
      <c r="HT135" s="177"/>
      <c r="HU135" s="177"/>
      <c r="HV135" s="177"/>
      <c r="HW135" s="177"/>
      <c r="HX135" s="177"/>
      <c r="HY135" s="177"/>
      <c r="HZ135" s="177"/>
      <c r="IA135" s="177"/>
      <c r="IB135" s="177"/>
      <c r="IC135" s="177"/>
      <c r="ID135" s="177"/>
      <c r="IE135" s="177"/>
      <c r="IF135" s="177"/>
      <c r="IG135" s="177"/>
      <c r="IH135" s="177"/>
      <c r="II135" s="177"/>
      <c r="IJ135" s="177"/>
      <c r="IK135" s="177"/>
      <c r="IL135" s="177"/>
      <c r="IM135" s="177"/>
      <c r="IN135" s="177"/>
      <c r="IO135" s="177"/>
      <c r="IP135" s="177"/>
      <c r="IQ135" s="177"/>
      <c r="IR135" s="177"/>
      <c r="IS135" s="177"/>
      <c r="IT135" s="177"/>
      <c r="IU135" s="177"/>
      <c r="IV135" s="177"/>
      <c r="IW135" s="177"/>
    </row>
    <row r="136" spans="1:257" ht="30">
      <c r="A136" s="279" t="s">
        <v>673</v>
      </c>
      <c r="B136" s="280"/>
      <c r="C136" s="281" t="e">
        <f>#REF!</f>
        <v>#REF!</v>
      </c>
      <c r="D136" s="314" t="e">
        <f>IF(C129=0,"",C136/C129)</f>
        <v>#REF!</v>
      </c>
      <c r="E136" s="314"/>
      <c r="F136" s="314"/>
      <c r="G136" s="308" t="e">
        <f>#REF!+#REF!</f>
        <v>#REF!</v>
      </c>
      <c r="H136" s="308"/>
      <c r="I136" s="290" t="e">
        <f>IF(G129=0,"",G136/G129)</f>
        <v>#REF!</v>
      </c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W136" s="177"/>
      <c r="AX136" s="177"/>
      <c r="AY136" s="177"/>
      <c r="AZ136" s="177"/>
      <c r="BA136" s="177"/>
      <c r="BB136" s="177"/>
      <c r="BC136" s="177"/>
      <c r="BD136" s="177"/>
      <c r="BE136" s="177"/>
      <c r="BF136" s="177"/>
      <c r="BG136" s="177"/>
      <c r="BH136" s="177"/>
      <c r="BI136" s="177"/>
      <c r="BJ136" s="177"/>
      <c r="BK136" s="177"/>
      <c r="BL136" s="177"/>
      <c r="BM136" s="177"/>
      <c r="BN136" s="177"/>
      <c r="BO136" s="177"/>
      <c r="BP136" s="177"/>
      <c r="BQ136" s="177"/>
      <c r="BR136" s="177"/>
      <c r="BS136" s="177"/>
      <c r="BT136" s="177"/>
      <c r="BU136" s="177"/>
      <c r="BV136" s="177"/>
      <c r="BW136" s="177"/>
      <c r="BX136" s="177"/>
      <c r="BY136" s="177"/>
      <c r="BZ136" s="177"/>
      <c r="CA136" s="177"/>
      <c r="CB136" s="177"/>
      <c r="CC136" s="177"/>
      <c r="CD136" s="177"/>
      <c r="CE136" s="177"/>
      <c r="CF136" s="177"/>
      <c r="CG136" s="177"/>
      <c r="CH136" s="177"/>
      <c r="CI136" s="177"/>
      <c r="CJ136" s="177"/>
      <c r="CK136" s="177"/>
      <c r="CL136" s="177"/>
      <c r="CM136" s="177"/>
      <c r="CN136" s="177"/>
      <c r="CO136" s="177"/>
      <c r="CP136" s="177"/>
      <c r="CQ136" s="177"/>
      <c r="CR136" s="177"/>
      <c r="CS136" s="177"/>
      <c r="CT136" s="177"/>
      <c r="CU136" s="177"/>
      <c r="CV136" s="177"/>
      <c r="CW136" s="177"/>
      <c r="CX136" s="177"/>
      <c r="CY136" s="177"/>
      <c r="CZ136" s="177"/>
      <c r="DA136" s="177"/>
      <c r="DB136" s="177"/>
      <c r="DC136" s="177"/>
      <c r="DD136" s="177"/>
      <c r="DE136" s="177"/>
      <c r="DF136" s="177"/>
      <c r="DG136" s="177"/>
      <c r="DH136" s="177"/>
      <c r="DI136" s="177"/>
      <c r="DJ136" s="177"/>
      <c r="DK136" s="177"/>
      <c r="DL136" s="177"/>
      <c r="DM136" s="177"/>
      <c r="DN136" s="177"/>
      <c r="DO136" s="177"/>
      <c r="DP136" s="177"/>
      <c r="DQ136" s="177"/>
      <c r="DR136" s="177"/>
      <c r="DS136" s="177"/>
      <c r="DT136" s="177"/>
      <c r="DU136" s="177"/>
      <c r="DV136" s="177"/>
      <c r="DW136" s="177"/>
      <c r="DX136" s="177"/>
      <c r="DY136" s="177"/>
      <c r="DZ136" s="177"/>
      <c r="EA136" s="177"/>
      <c r="EB136" s="177"/>
      <c r="EC136" s="177"/>
      <c r="ED136" s="177"/>
      <c r="EE136" s="177"/>
      <c r="EF136" s="177"/>
      <c r="EG136" s="177"/>
      <c r="EH136" s="177"/>
      <c r="EI136" s="177"/>
      <c r="EJ136" s="177"/>
      <c r="EK136" s="177"/>
      <c r="EL136" s="177"/>
      <c r="EM136" s="177"/>
      <c r="EN136" s="177"/>
      <c r="EO136" s="177"/>
      <c r="EP136" s="177"/>
      <c r="EQ136" s="177"/>
      <c r="ER136" s="177"/>
      <c r="ES136" s="177"/>
      <c r="ET136" s="177"/>
      <c r="EU136" s="177"/>
      <c r="EV136" s="177"/>
      <c r="EW136" s="177"/>
      <c r="EX136" s="177"/>
      <c r="EY136" s="177"/>
      <c r="EZ136" s="177"/>
      <c r="FA136" s="177"/>
      <c r="FB136" s="177"/>
      <c r="FC136" s="177"/>
      <c r="FD136" s="177"/>
      <c r="FE136" s="177"/>
      <c r="FF136" s="177"/>
      <c r="FG136" s="177"/>
      <c r="FH136" s="177"/>
      <c r="FI136" s="177"/>
      <c r="FJ136" s="177"/>
      <c r="FK136" s="177"/>
      <c r="FL136" s="177"/>
      <c r="FM136" s="177"/>
      <c r="FN136" s="177"/>
      <c r="FO136" s="177"/>
      <c r="FP136" s="177"/>
      <c r="FQ136" s="177"/>
      <c r="FR136" s="177"/>
      <c r="FS136" s="177"/>
      <c r="FT136" s="177"/>
      <c r="FU136" s="177"/>
      <c r="FV136" s="177"/>
      <c r="FW136" s="177"/>
      <c r="FX136" s="177"/>
      <c r="FY136" s="177"/>
      <c r="FZ136" s="177"/>
      <c r="GA136" s="177"/>
      <c r="GB136" s="177"/>
      <c r="GC136" s="177"/>
      <c r="GD136" s="177"/>
      <c r="GE136" s="177"/>
      <c r="GF136" s="177"/>
      <c r="GG136" s="177"/>
      <c r="GH136" s="177"/>
      <c r="GI136" s="177"/>
      <c r="GJ136" s="177"/>
      <c r="GK136" s="177"/>
      <c r="GL136" s="177"/>
      <c r="GM136" s="177"/>
      <c r="GN136" s="177"/>
      <c r="GO136" s="177"/>
      <c r="GP136" s="177"/>
      <c r="GQ136" s="177"/>
      <c r="GR136" s="177"/>
      <c r="GS136" s="177"/>
      <c r="GT136" s="177"/>
      <c r="GU136" s="177"/>
      <c r="GV136" s="177"/>
      <c r="GW136" s="177"/>
      <c r="GX136" s="177"/>
      <c r="GY136" s="177"/>
      <c r="GZ136" s="177"/>
      <c r="HA136" s="177"/>
      <c r="HB136" s="177"/>
      <c r="HC136" s="177"/>
      <c r="HD136" s="177"/>
      <c r="HE136" s="177"/>
      <c r="HF136" s="177"/>
      <c r="HG136" s="177"/>
      <c r="HH136" s="177"/>
      <c r="HI136" s="177"/>
      <c r="HJ136" s="177"/>
      <c r="HK136" s="177"/>
      <c r="HL136" s="177"/>
      <c r="HM136" s="177"/>
      <c r="HN136" s="177"/>
      <c r="HO136" s="177"/>
      <c r="HP136" s="177"/>
      <c r="HQ136" s="177"/>
      <c r="HR136" s="177"/>
      <c r="HS136" s="177"/>
      <c r="HT136" s="177"/>
      <c r="HU136" s="177"/>
      <c r="HV136" s="177"/>
      <c r="HW136" s="177"/>
      <c r="HX136" s="177"/>
      <c r="HY136" s="177"/>
      <c r="HZ136" s="177"/>
      <c r="IA136" s="177"/>
      <c r="IB136" s="177"/>
      <c r="IC136" s="177"/>
      <c r="ID136" s="177"/>
      <c r="IE136" s="177"/>
      <c r="IF136" s="177"/>
      <c r="IG136" s="177"/>
      <c r="IH136" s="177"/>
      <c r="II136" s="177"/>
      <c r="IJ136" s="177"/>
      <c r="IK136" s="177"/>
      <c r="IL136" s="177"/>
      <c r="IM136" s="177"/>
      <c r="IN136" s="177"/>
      <c r="IO136" s="177"/>
      <c r="IP136" s="177"/>
      <c r="IQ136" s="177"/>
      <c r="IR136" s="177"/>
      <c r="IS136" s="177"/>
      <c r="IT136" s="177"/>
      <c r="IU136" s="177"/>
      <c r="IV136" s="177"/>
      <c r="IW136" s="177"/>
    </row>
    <row r="137" spans="1:257" ht="18" customHeight="1">
      <c r="A137" s="275" t="s">
        <v>674</v>
      </c>
      <c r="B137" s="276"/>
      <c r="C137" s="277" t="e">
        <f>#REF!</f>
        <v>#REF!</v>
      </c>
      <c r="D137" s="315" t="e">
        <f>IF(C129=0,"",C137/C129)</f>
        <v>#REF!</v>
      </c>
      <c r="E137" s="315"/>
      <c r="F137" s="315"/>
      <c r="G137" s="310" t="e">
        <f>#REF!+#REF!</f>
        <v>#REF!</v>
      </c>
      <c r="H137" s="310"/>
      <c r="I137" s="202" t="e">
        <f>IF(G129=0,"",G137/G129)</f>
        <v>#REF!</v>
      </c>
      <c r="J137" s="177"/>
      <c r="K137" s="177"/>
      <c r="L137" s="177"/>
      <c r="M137" s="177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W137" s="177"/>
      <c r="AX137" s="177"/>
      <c r="AY137" s="177"/>
      <c r="AZ137" s="177"/>
      <c r="BA137" s="177"/>
      <c r="BB137" s="177"/>
      <c r="BC137" s="177"/>
      <c r="BD137" s="177"/>
      <c r="BE137" s="177"/>
      <c r="BF137" s="177"/>
      <c r="BG137" s="177"/>
      <c r="BH137" s="177"/>
      <c r="BI137" s="177"/>
      <c r="BJ137" s="177"/>
      <c r="BK137" s="177"/>
      <c r="BL137" s="177"/>
      <c r="BM137" s="177"/>
      <c r="BN137" s="177"/>
      <c r="BO137" s="177"/>
      <c r="BP137" s="177"/>
      <c r="BQ137" s="177"/>
      <c r="BR137" s="177"/>
      <c r="BS137" s="177"/>
      <c r="BT137" s="177"/>
      <c r="BU137" s="177"/>
      <c r="BV137" s="177"/>
      <c r="BW137" s="177"/>
      <c r="BX137" s="177"/>
      <c r="BY137" s="177"/>
      <c r="BZ137" s="177"/>
      <c r="CA137" s="177"/>
      <c r="CB137" s="177"/>
      <c r="CC137" s="177"/>
      <c r="CD137" s="177"/>
      <c r="CE137" s="177"/>
      <c r="CF137" s="177"/>
      <c r="CG137" s="177"/>
      <c r="CH137" s="177"/>
      <c r="CI137" s="177"/>
      <c r="CJ137" s="177"/>
      <c r="CK137" s="177"/>
      <c r="CL137" s="177"/>
      <c r="CM137" s="177"/>
      <c r="CN137" s="177"/>
      <c r="CO137" s="177"/>
      <c r="CP137" s="177"/>
      <c r="CQ137" s="177"/>
      <c r="CR137" s="177"/>
      <c r="CS137" s="177"/>
      <c r="CT137" s="177"/>
      <c r="CU137" s="177"/>
      <c r="CV137" s="177"/>
      <c r="CW137" s="177"/>
      <c r="CX137" s="177"/>
      <c r="CY137" s="177"/>
      <c r="CZ137" s="177"/>
      <c r="DA137" s="177"/>
      <c r="DB137" s="177"/>
      <c r="DC137" s="177"/>
      <c r="DD137" s="177"/>
      <c r="DE137" s="177"/>
      <c r="DF137" s="177"/>
      <c r="DG137" s="177"/>
      <c r="DH137" s="177"/>
      <c r="DI137" s="177"/>
      <c r="DJ137" s="177"/>
      <c r="DK137" s="177"/>
      <c r="DL137" s="177"/>
      <c r="DM137" s="177"/>
      <c r="DN137" s="177"/>
      <c r="DO137" s="177"/>
      <c r="DP137" s="177"/>
      <c r="DQ137" s="177"/>
      <c r="DR137" s="177"/>
      <c r="DS137" s="177"/>
      <c r="DT137" s="177"/>
      <c r="DU137" s="177"/>
      <c r="DV137" s="177"/>
      <c r="DW137" s="177"/>
      <c r="DX137" s="177"/>
      <c r="DY137" s="177"/>
      <c r="DZ137" s="177"/>
      <c r="EA137" s="177"/>
      <c r="EB137" s="177"/>
      <c r="EC137" s="177"/>
      <c r="ED137" s="177"/>
      <c r="EE137" s="177"/>
      <c r="EF137" s="177"/>
      <c r="EG137" s="177"/>
      <c r="EH137" s="177"/>
      <c r="EI137" s="177"/>
      <c r="EJ137" s="177"/>
      <c r="EK137" s="177"/>
      <c r="EL137" s="177"/>
      <c r="EM137" s="177"/>
      <c r="EN137" s="177"/>
      <c r="EO137" s="177"/>
      <c r="EP137" s="177"/>
      <c r="EQ137" s="177"/>
      <c r="ER137" s="177"/>
      <c r="ES137" s="177"/>
      <c r="ET137" s="177"/>
      <c r="EU137" s="177"/>
      <c r="EV137" s="177"/>
      <c r="EW137" s="177"/>
      <c r="EX137" s="177"/>
      <c r="EY137" s="177"/>
      <c r="EZ137" s="177"/>
      <c r="FA137" s="177"/>
      <c r="FB137" s="177"/>
      <c r="FC137" s="177"/>
      <c r="FD137" s="177"/>
      <c r="FE137" s="177"/>
      <c r="FF137" s="177"/>
      <c r="FG137" s="177"/>
      <c r="FH137" s="177"/>
      <c r="FI137" s="177"/>
      <c r="FJ137" s="177"/>
      <c r="FK137" s="177"/>
      <c r="FL137" s="177"/>
      <c r="FM137" s="177"/>
      <c r="FN137" s="177"/>
      <c r="FO137" s="177"/>
      <c r="FP137" s="177"/>
      <c r="FQ137" s="177"/>
      <c r="FR137" s="177"/>
      <c r="FS137" s="177"/>
      <c r="FT137" s="177"/>
      <c r="FU137" s="177"/>
      <c r="FV137" s="177"/>
      <c r="FW137" s="177"/>
      <c r="FX137" s="177"/>
      <c r="FY137" s="177"/>
      <c r="FZ137" s="177"/>
      <c r="GA137" s="177"/>
      <c r="GB137" s="177"/>
      <c r="GC137" s="177"/>
      <c r="GD137" s="177"/>
      <c r="GE137" s="177"/>
      <c r="GF137" s="177"/>
      <c r="GG137" s="177"/>
      <c r="GH137" s="177"/>
      <c r="GI137" s="177"/>
      <c r="GJ137" s="177"/>
      <c r="GK137" s="177"/>
      <c r="GL137" s="177"/>
      <c r="GM137" s="177"/>
      <c r="GN137" s="177"/>
      <c r="GO137" s="177"/>
      <c r="GP137" s="177"/>
      <c r="GQ137" s="177"/>
      <c r="GR137" s="177"/>
      <c r="GS137" s="177"/>
      <c r="GT137" s="177"/>
      <c r="GU137" s="177"/>
      <c r="GV137" s="177"/>
      <c r="GW137" s="177"/>
      <c r="GX137" s="177"/>
      <c r="GY137" s="177"/>
      <c r="GZ137" s="177"/>
      <c r="HA137" s="177"/>
      <c r="HB137" s="177"/>
      <c r="HC137" s="177"/>
      <c r="HD137" s="177"/>
      <c r="HE137" s="177"/>
      <c r="HF137" s="177"/>
      <c r="HG137" s="177"/>
      <c r="HH137" s="177"/>
      <c r="HI137" s="177"/>
      <c r="HJ137" s="177"/>
      <c r="HK137" s="177"/>
      <c r="HL137" s="177"/>
      <c r="HM137" s="177"/>
      <c r="HN137" s="177"/>
      <c r="HO137" s="177"/>
      <c r="HP137" s="177"/>
      <c r="HQ137" s="177"/>
      <c r="HR137" s="177"/>
      <c r="HS137" s="177"/>
      <c r="HT137" s="177"/>
      <c r="HU137" s="177"/>
      <c r="HV137" s="177"/>
      <c r="HW137" s="177"/>
      <c r="HX137" s="177"/>
      <c r="HY137" s="177"/>
      <c r="HZ137" s="177"/>
      <c r="IA137" s="177"/>
      <c r="IB137" s="177"/>
      <c r="IC137" s="177"/>
      <c r="ID137" s="177"/>
      <c r="IE137" s="177"/>
      <c r="IF137" s="177"/>
      <c r="IG137" s="177"/>
      <c r="IH137" s="177"/>
      <c r="II137" s="177"/>
      <c r="IJ137" s="177"/>
      <c r="IK137" s="177"/>
      <c r="IL137" s="177"/>
      <c r="IM137" s="177"/>
      <c r="IN137" s="177"/>
      <c r="IO137" s="177"/>
      <c r="IP137" s="177"/>
      <c r="IQ137" s="177"/>
      <c r="IR137" s="177"/>
      <c r="IS137" s="177"/>
      <c r="IT137" s="177"/>
      <c r="IU137" s="177"/>
      <c r="IV137" s="177"/>
      <c r="IW137" s="177"/>
    </row>
    <row r="138" spans="1:257" ht="36" customHeight="1">
      <c r="A138" s="283" t="s">
        <v>675</v>
      </c>
      <c r="B138" s="284"/>
      <c r="C138" s="285">
        <f>Merleg_m!U88</f>
        <v>249253</v>
      </c>
      <c r="D138" s="316" t="e">
        <f>IF(C129=0,"",C138/C129)</f>
        <v>#REF!</v>
      </c>
      <c r="E138" s="316"/>
      <c r="F138" s="316"/>
      <c r="G138" s="312" t="e">
        <f>Merleg_m!X88+Merleg_m!V88</f>
        <v>#REF!</v>
      </c>
      <c r="H138" s="312"/>
      <c r="I138" s="291" t="e">
        <f>IF(G129=0,"",G138/G129)</f>
        <v>#REF!</v>
      </c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7"/>
      <c r="AX138" s="287"/>
      <c r="AY138" s="287"/>
      <c r="AZ138" s="287"/>
      <c r="BA138" s="287"/>
      <c r="BB138" s="287"/>
      <c r="BC138" s="287"/>
      <c r="BD138" s="287"/>
      <c r="BE138" s="287"/>
      <c r="BF138" s="287"/>
      <c r="BG138" s="287"/>
      <c r="BH138" s="287"/>
      <c r="BI138" s="287"/>
      <c r="BJ138" s="287"/>
      <c r="BK138" s="287"/>
      <c r="BL138" s="287"/>
      <c r="BM138" s="287"/>
      <c r="BN138" s="287"/>
      <c r="BO138" s="287"/>
      <c r="BP138" s="287"/>
      <c r="BQ138" s="287"/>
      <c r="BR138" s="287"/>
      <c r="BS138" s="287"/>
      <c r="BT138" s="287"/>
      <c r="BU138" s="287"/>
      <c r="BV138" s="287"/>
      <c r="BW138" s="287"/>
      <c r="BX138" s="287"/>
      <c r="BY138" s="287"/>
      <c r="BZ138" s="287"/>
      <c r="CA138" s="287"/>
      <c r="CB138" s="287"/>
      <c r="CC138" s="287"/>
      <c r="CD138" s="287"/>
      <c r="CE138" s="287"/>
      <c r="CF138" s="287"/>
      <c r="CG138" s="287"/>
      <c r="CH138" s="287"/>
      <c r="CI138" s="287"/>
      <c r="CJ138" s="287"/>
      <c r="CK138" s="287"/>
      <c r="CL138" s="287"/>
      <c r="CM138" s="287"/>
      <c r="CN138" s="287"/>
      <c r="CO138" s="287"/>
      <c r="CP138" s="287"/>
      <c r="CQ138" s="287"/>
      <c r="CR138" s="287"/>
      <c r="CS138" s="287"/>
      <c r="CT138" s="287"/>
      <c r="CU138" s="287"/>
      <c r="CV138" s="287"/>
      <c r="CW138" s="287"/>
      <c r="CX138" s="287"/>
      <c r="CY138" s="287"/>
      <c r="CZ138" s="287"/>
      <c r="DA138" s="287"/>
      <c r="DB138" s="287"/>
      <c r="DC138" s="287"/>
      <c r="DD138" s="287"/>
      <c r="DE138" s="287"/>
      <c r="DF138" s="287"/>
      <c r="DG138" s="287"/>
      <c r="DH138" s="287"/>
      <c r="DI138" s="287"/>
      <c r="DJ138" s="287"/>
      <c r="DK138" s="287"/>
      <c r="DL138" s="287"/>
      <c r="DM138" s="287"/>
      <c r="DN138" s="287"/>
      <c r="DO138" s="287"/>
      <c r="DP138" s="287"/>
      <c r="DQ138" s="287"/>
      <c r="DR138" s="287"/>
      <c r="DS138" s="287"/>
      <c r="DT138" s="287"/>
      <c r="DU138" s="287"/>
      <c r="DV138" s="287"/>
      <c r="DW138" s="287"/>
      <c r="DX138" s="287"/>
      <c r="DY138" s="287"/>
      <c r="DZ138" s="287"/>
      <c r="EA138" s="287"/>
      <c r="EB138" s="287"/>
      <c r="EC138" s="287"/>
      <c r="ED138" s="287"/>
      <c r="EE138" s="287"/>
      <c r="EF138" s="287"/>
      <c r="EG138" s="287"/>
      <c r="EH138" s="287"/>
      <c r="EI138" s="287"/>
      <c r="EJ138" s="287"/>
      <c r="EK138" s="287"/>
      <c r="EL138" s="287"/>
      <c r="EM138" s="287"/>
      <c r="EN138" s="287"/>
      <c r="EO138" s="287"/>
      <c r="EP138" s="287"/>
      <c r="EQ138" s="287"/>
      <c r="ER138" s="287"/>
      <c r="ES138" s="287"/>
      <c r="ET138" s="287"/>
      <c r="EU138" s="287"/>
      <c r="EV138" s="287"/>
      <c r="EW138" s="287"/>
      <c r="EX138" s="287"/>
      <c r="EY138" s="287"/>
      <c r="EZ138" s="287"/>
      <c r="FA138" s="287"/>
      <c r="FB138" s="287"/>
      <c r="FC138" s="287"/>
      <c r="FD138" s="287"/>
      <c r="FE138" s="287"/>
      <c r="FF138" s="287"/>
      <c r="FG138" s="287"/>
      <c r="FH138" s="287"/>
      <c r="FI138" s="287"/>
      <c r="FJ138" s="287"/>
      <c r="FK138" s="287"/>
      <c r="FL138" s="287"/>
      <c r="FM138" s="287"/>
      <c r="FN138" s="287"/>
      <c r="FO138" s="287"/>
      <c r="FP138" s="287"/>
      <c r="FQ138" s="287"/>
      <c r="FR138" s="287"/>
      <c r="FS138" s="287"/>
      <c r="FT138" s="287"/>
      <c r="FU138" s="287"/>
      <c r="FV138" s="287"/>
      <c r="FW138" s="287"/>
      <c r="FX138" s="287"/>
      <c r="FY138" s="287"/>
      <c r="FZ138" s="287"/>
      <c r="GA138" s="287"/>
      <c r="GB138" s="287"/>
      <c r="GC138" s="287"/>
      <c r="GD138" s="287"/>
      <c r="GE138" s="287"/>
      <c r="GF138" s="287"/>
      <c r="GG138" s="287"/>
      <c r="GH138" s="287"/>
      <c r="GI138" s="287"/>
      <c r="GJ138" s="287"/>
      <c r="GK138" s="287"/>
      <c r="GL138" s="287"/>
      <c r="GM138" s="287"/>
      <c r="GN138" s="287"/>
      <c r="GO138" s="287"/>
      <c r="GP138" s="287"/>
      <c r="GQ138" s="287"/>
      <c r="GR138" s="287"/>
      <c r="GS138" s="287"/>
      <c r="GT138" s="287"/>
      <c r="GU138" s="287"/>
      <c r="GV138" s="287"/>
      <c r="GW138" s="287"/>
      <c r="GX138" s="287"/>
      <c r="GY138" s="287"/>
      <c r="GZ138" s="287"/>
      <c r="HA138" s="287"/>
      <c r="HB138" s="287"/>
      <c r="HC138" s="287"/>
      <c r="HD138" s="287"/>
      <c r="HE138" s="287"/>
      <c r="HF138" s="287"/>
      <c r="HG138" s="287"/>
      <c r="HH138" s="287"/>
      <c r="HI138" s="287"/>
      <c r="HJ138" s="287"/>
      <c r="HK138" s="287"/>
      <c r="HL138" s="287"/>
      <c r="HM138" s="287"/>
      <c r="HN138" s="287"/>
      <c r="HO138" s="287"/>
      <c r="HP138" s="287"/>
      <c r="HQ138" s="287"/>
      <c r="HR138" s="287"/>
      <c r="HS138" s="287"/>
      <c r="HT138" s="287"/>
      <c r="HU138" s="287"/>
      <c r="HV138" s="287"/>
      <c r="HW138" s="287"/>
      <c r="HX138" s="287"/>
      <c r="HY138" s="287"/>
      <c r="HZ138" s="287"/>
      <c r="IA138" s="287"/>
      <c r="IB138" s="287"/>
      <c r="IC138" s="287"/>
      <c r="ID138" s="287"/>
      <c r="IE138" s="287"/>
      <c r="IF138" s="287"/>
      <c r="IG138" s="287"/>
      <c r="IH138" s="287"/>
      <c r="II138" s="287"/>
      <c r="IJ138" s="287"/>
      <c r="IK138" s="287"/>
      <c r="IL138" s="287"/>
      <c r="IM138" s="287"/>
      <c r="IN138" s="287"/>
      <c r="IO138" s="287"/>
      <c r="IP138" s="287"/>
      <c r="IQ138" s="287"/>
      <c r="IR138" s="287"/>
      <c r="IS138" s="287"/>
      <c r="IT138" s="287"/>
      <c r="IU138" s="287"/>
      <c r="IV138" s="287"/>
      <c r="IW138" s="287"/>
    </row>
    <row r="139" spans="1:257" ht="18" customHeight="1">
      <c r="A139" s="275" t="s">
        <v>423</v>
      </c>
      <c r="B139" s="276"/>
      <c r="C139" s="277">
        <f>Merleg_m!U89</f>
        <v>30456</v>
      </c>
      <c r="D139" s="313" t="e">
        <f>IF(C129=0,"",C139/C129)</f>
        <v>#REF!</v>
      </c>
      <c r="E139" s="313"/>
      <c r="F139" s="313"/>
      <c r="G139" s="306">
        <f>Merleg_m!X89+Merleg_m!V89</f>
        <v>21781</v>
      </c>
      <c r="H139" s="306"/>
      <c r="I139" s="202" t="e">
        <f>IF(G129=0,"",G139/G129)</f>
        <v>#REF!</v>
      </c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77"/>
      <c r="AH139" s="177"/>
      <c r="AI139" s="177"/>
      <c r="AJ139" s="177"/>
      <c r="AK139" s="177"/>
      <c r="AL139" s="177"/>
      <c r="AM139" s="177"/>
      <c r="AN139" s="177"/>
      <c r="AO139" s="177"/>
      <c r="AP139" s="177"/>
      <c r="AQ139" s="177"/>
      <c r="AR139" s="177"/>
      <c r="AS139" s="177"/>
      <c r="AT139" s="177"/>
      <c r="AU139" s="177"/>
      <c r="AV139" s="177"/>
      <c r="AW139" s="177"/>
      <c r="AX139" s="177"/>
      <c r="AY139" s="177"/>
      <c r="AZ139" s="177"/>
      <c r="BA139" s="177"/>
      <c r="BB139" s="177"/>
      <c r="BC139" s="177"/>
      <c r="BD139" s="177"/>
      <c r="BE139" s="177"/>
      <c r="BF139" s="177"/>
      <c r="BG139" s="177"/>
      <c r="BH139" s="177"/>
      <c r="BI139" s="177"/>
      <c r="BJ139" s="177"/>
      <c r="BK139" s="177"/>
      <c r="BL139" s="177"/>
      <c r="BM139" s="177"/>
      <c r="BN139" s="177"/>
      <c r="BO139" s="177"/>
      <c r="BP139" s="177"/>
      <c r="BQ139" s="177"/>
      <c r="BR139" s="177"/>
      <c r="BS139" s="177"/>
      <c r="BT139" s="177"/>
      <c r="BU139" s="177"/>
      <c r="BV139" s="177"/>
      <c r="BW139" s="177"/>
      <c r="BX139" s="177"/>
      <c r="BY139" s="177"/>
      <c r="BZ139" s="177"/>
      <c r="CA139" s="177"/>
      <c r="CB139" s="177"/>
      <c r="CC139" s="177"/>
      <c r="CD139" s="177"/>
      <c r="CE139" s="177"/>
      <c r="CF139" s="177"/>
      <c r="CG139" s="177"/>
      <c r="CH139" s="177"/>
      <c r="CI139" s="177"/>
      <c r="CJ139" s="177"/>
      <c r="CK139" s="177"/>
      <c r="CL139" s="177"/>
      <c r="CM139" s="177"/>
      <c r="CN139" s="177"/>
      <c r="CO139" s="177"/>
      <c r="CP139" s="177"/>
      <c r="CQ139" s="177"/>
      <c r="CR139" s="177"/>
      <c r="CS139" s="177"/>
      <c r="CT139" s="177"/>
      <c r="CU139" s="177"/>
      <c r="CV139" s="177"/>
      <c r="CW139" s="177"/>
      <c r="CX139" s="177"/>
      <c r="CY139" s="177"/>
      <c r="CZ139" s="177"/>
      <c r="DA139" s="177"/>
      <c r="DB139" s="177"/>
      <c r="DC139" s="177"/>
      <c r="DD139" s="177"/>
      <c r="DE139" s="177"/>
      <c r="DF139" s="177"/>
      <c r="DG139" s="177"/>
      <c r="DH139" s="177"/>
      <c r="DI139" s="177"/>
      <c r="DJ139" s="177"/>
      <c r="DK139" s="177"/>
      <c r="DL139" s="177"/>
      <c r="DM139" s="177"/>
      <c r="DN139" s="177"/>
      <c r="DO139" s="177"/>
      <c r="DP139" s="177"/>
      <c r="DQ139" s="177"/>
      <c r="DR139" s="177"/>
      <c r="DS139" s="177"/>
      <c r="DT139" s="177"/>
      <c r="DU139" s="177"/>
      <c r="DV139" s="177"/>
      <c r="DW139" s="177"/>
      <c r="DX139" s="177"/>
      <c r="DY139" s="177"/>
      <c r="DZ139" s="177"/>
      <c r="EA139" s="177"/>
      <c r="EB139" s="177"/>
      <c r="EC139" s="177"/>
      <c r="ED139" s="177"/>
      <c r="EE139" s="177"/>
      <c r="EF139" s="177"/>
      <c r="EG139" s="177"/>
      <c r="EH139" s="177"/>
      <c r="EI139" s="177"/>
      <c r="EJ139" s="177"/>
      <c r="EK139" s="177"/>
      <c r="EL139" s="177"/>
      <c r="EM139" s="177"/>
      <c r="EN139" s="177"/>
      <c r="EO139" s="177"/>
      <c r="EP139" s="177"/>
      <c r="EQ139" s="177"/>
      <c r="ER139" s="177"/>
      <c r="ES139" s="177"/>
      <c r="ET139" s="177"/>
      <c r="EU139" s="177"/>
      <c r="EV139" s="177"/>
      <c r="EW139" s="177"/>
      <c r="EX139" s="177"/>
      <c r="EY139" s="177"/>
      <c r="EZ139" s="177"/>
      <c r="FA139" s="177"/>
      <c r="FB139" s="177"/>
      <c r="FC139" s="177"/>
      <c r="FD139" s="177"/>
      <c r="FE139" s="177"/>
      <c r="FF139" s="177"/>
      <c r="FG139" s="177"/>
      <c r="FH139" s="177"/>
      <c r="FI139" s="177"/>
      <c r="FJ139" s="177"/>
      <c r="FK139" s="177"/>
      <c r="FL139" s="177"/>
      <c r="FM139" s="177"/>
      <c r="FN139" s="177"/>
      <c r="FO139" s="177"/>
      <c r="FP139" s="177"/>
      <c r="FQ139" s="177"/>
      <c r="FR139" s="177"/>
      <c r="FS139" s="177"/>
      <c r="FT139" s="177"/>
      <c r="FU139" s="177"/>
      <c r="FV139" s="177"/>
      <c r="FW139" s="177"/>
      <c r="FX139" s="177"/>
      <c r="FY139" s="177"/>
      <c r="FZ139" s="177"/>
      <c r="GA139" s="177"/>
      <c r="GB139" s="177"/>
      <c r="GC139" s="177"/>
      <c r="GD139" s="177"/>
      <c r="GE139" s="177"/>
      <c r="GF139" s="177"/>
      <c r="GG139" s="177"/>
      <c r="GH139" s="177"/>
      <c r="GI139" s="177"/>
      <c r="GJ139" s="177"/>
      <c r="GK139" s="177"/>
      <c r="GL139" s="177"/>
      <c r="GM139" s="177"/>
      <c r="GN139" s="177"/>
      <c r="GO139" s="177"/>
      <c r="GP139" s="177"/>
      <c r="GQ139" s="177"/>
      <c r="GR139" s="177"/>
      <c r="GS139" s="177"/>
      <c r="GT139" s="177"/>
      <c r="GU139" s="177"/>
      <c r="GV139" s="177"/>
      <c r="GW139" s="177"/>
      <c r="GX139" s="177"/>
      <c r="GY139" s="177"/>
      <c r="GZ139" s="177"/>
      <c r="HA139" s="177"/>
      <c r="HB139" s="177"/>
      <c r="HC139" s="177"/>
      <c r="HD139" s="177"/>
      <c r="HE139" s="177"/>
      <c r="HF139" s="177"/>
      <c r="HG139" s="177"/>
      <c r="HH139" s="177"/>
      <c r="HI139" s="177"/>
      <c r="HJ139" s="177"/>
      <c r="HK139" s="177"/>
      <c r="HL139" s="177"/>
      <c r="HM139" s="177"/>
      <c r="HN139" s="177"/>
      <c r="HO139" s="177"/>
      <c r="HP139" s="177"/>
      <c r="HQ139" s="177"/>
      <c r="HR139" s="177"/>
      <c r="HS139" s="177"/>
      <c r="HT139" s="177"/>
      <c r="HU139" s="177"/>
      <c r="HV139" s="177"/>
      <c r="HW139" s="177"/>
      <c r="HX139" s="177"/>
      <c r="HY139" s="177"/>
      <c r="HZ139" s="177"/>
      <c r="IA139" s="177"/>
      <c r="IB139" s="177"/>
      <c r="IC139" s="177"/>
      <c r="ID139" s="177"/>
      <c r="IE139" s="177"/>
      <c r="IF139" s="177"/>
      <c r="IG139" s="177"/>
      <c r="IH139" s="177"/>
      <c r="II139" s="177"/>
      <c r="IJ139" s="177"/>
      <c r="IK139" s="177"/>
      <c r="IL139" s="177"/>
      <c r="IM139" s="177"/>
      <c r="IN139" s="177"/>
      <c r="IO139" s="177"/>
      <c r="IP139" s="177"/>
      <c r="IQ139" s="177"/>
      <c r="IR139" s="177"/>
      <c r="IS139" s="177"/>
      <c r="IT139" s="177"/>
      <c r="IU139" s="177"/>
      <c r="IV139" s="177"/>
      <c r="IW139" s="177"/>
    </row>
    <row r="140" spans="1:257" ht="18" customHeight="1">
      <c r="A140" s="279" t="s">
        <v>676</v>
      </c>
      <c r="B140" s="280"/>
      <c r="C140" s="281">
        <f>Merleg_m!U90</f>
        <v>17692</v>
      </c>
      <c r="D140" s="314" t="e">
        <f>IF(C129=0,"",C140/C129)</f>
        <v>#REF!</v>
      </c>
      <c r="E140" s="314"/>
      <c r="F140" s="314"/>
      <c r="G140" s="308">
        <f>Merleg_m!X90+Merleg_m!V90</f>
        <v>6206</v>
      </c>
      <c r="H140" s="308"/>
      <c r="I140" s="290" t="e">
        <f>IF(G129=0,"",G140/G129)</f>
        <v>#REF!</v>
      </c>
      <c r="J140" s="177"/>
      <c r="K140" s="177"/>
      <c r="L140" s="177"/>
      <c r="M140" s="177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  <c r="AB140" s="177"/>
      <c r="AC140" s="177"/>
      <c r="AD140" s="177"/>
      <c r="AE140" s="177"/>
      <c r="AF140" s="177"/>
      <c r="AG140" s="177"/>
      <c r="AH140" s="177"/>
      <c r="AI140" s="177"/>
      <c r="AJ140" s="177"/>
      <c r="AK140" s="177"/>
      <c r="AL140" s="177"/>
      <c r="AM140" s="177"/>
      <c r="AN140" s="177"/>
      <c r="AO140" s="177"/>
      <c r="AP140" s="177"/>
      <c r="AQ140" s="177"/>
      <c r="AR140" s="177"/>
      <c r="AS140" s="177"/>
      <c r="AT140" s="177"/>
      <c r="AU140" s="177"/>
      <c r="AV140" s="177"/>
      <c r="AW140" s="177"/>
      <c r="AX140" s="177"/>
      <c r="AY140" s="177"/>
      <c r="AZ140" s="177"/>
      <c r="BA140" s="177"/>
      <c r="BB140" s="177"/>
      <c r="BC140" s="177"/>
      <c r="BD140" s="177"/>
      <c r="BE140" s="177"/>
      <c r="BF140" s="177"/>
      <c r="BG140" s="177"/>
      <c r="BH140" s="177"/>
      <c r="BI140" s="177"/>
      <c r="BJ140" s="177"/>
      <c r="BK140" s="177"/>
      <c r="BL140" s="177"/>
      <c r="BM140" s="177"/>
      <c r="BN140" s="177"/>
      <c r="BO140" s="177"/>
      <c r="BP140" s="177"/>
      <c r="BQ140" s="177"/>
      <c r="BR140" s="177"/>
      <c r="BS140" s="177"/>
      <c r="BT140" s="177"/>
      <c r="BU140" s="177"/>
      <c r="BV140" s="177"/>
      <c r="BW140" s="177"/>
      <c r="BX140" s="177"/>
      <c r="BY140" s="177"/>
      <c r="BZ140" s="177"/>
      <c r="CA140" s="177"/>
      <c r="CB140" s="177"/>
      <c r="CC140" s="177"/>
      <c r="CD140" s="177"/>
      <c r="CE140" s="177"/>
      <c r="CF140" s="177"/>
      <c r="CG140" s="177"/>
      <c r="CH140" s="177"/>
      <c r="CI140" s="177"/>
      <c r="CJ140" s="177"/>
      <c r="CK140" s="177"/>
      <c r="CL140" s="177"/>
      <c r="CM140" s="177"/>
      <c r="CN140" s="177"/>
      <c r="CO140" s="177"/>
      <c r="CP140" s="177"/>
      <c r="CQ140" s="177"/>
      <c r="CR140" s="177"/>
      <c r="CS140" s="177"/>
      <c r="CT140" s="177"/>
      <c r="CU140" s="177"/>
      <c r="CV140" s="177"/>
      <c r="CW140" s="177"/>
      <c r="CX140" s="177"/>
      <c r="CY140" s="177"/>
      <c r="CZ140" s="177"/>
      <c r="DA140" s="177"/>
      <c r="DB140" s="177"/>
      <c r="DC140" s="177"/>
      <c r="DD140" s="177"/>
      <c r="DE140" s="177"/>
      <c r="DF140" s="177"/>
      <c r="DG140" s="177"/>
      <c r="DH140" s="177"/>
      <c r="DI140" s="177"/>
      <c r="DJ140" s="177"/>
      <c r="DK140" s="177"/>
      <c r="DL140" s="177"/>
      <c r="DM140" s="177"/>
      <c r="DN140" s="177"/>
      <c r="DO140" s="177"/>
      <c r="DP140" s="177"/>
      <c r="DQ140" s="177"/>
      <c r="DR140" s="177"/>
      <c r="DS140" s="177"/>
      <c r="DT140" s="177"/>
      <c r="DU140" s="177"/>
      <c r="DV140" s="177"/>
      <c r="DW140" s="177"/>
      <c r="DX140" s="177"/>
      <c r="DY140" s="177"/>
      <c r="DZ140" s="177"/>
      <c r="EA140" s="177"/>
      <c r="EB140" s="177"/>
      <c r="EC140" s="177"/>
      <c r="ED140" s="177"/>
      <c r="EE140" s="177"/>
      <c r="EF140" s="177"/>
      <c r="EG140" s="177"/>
      <c r="EH140" s="177"/>
      <c r="EI140" s="177"/>
      <c r="EJ140" s="177"/>
      <c r="EK140" s="177"/>
      <c r="EL140" s="177"/>
      <c r="EM140" s="177"/>
      <c r="EN140" s="177"/>
      <c r="EO140" s="177"/>
      <c r="EP140" s="177"/>
      <c r="EQ140" s="177"/>
      <c r="ER140" s="177"/>
      <c r="ES140" s="177"/>
      <c r="ET140" s="177"/>
      <c r="EU140" s="177"/>
      <c r="EV140" s="177"/>
      <c r="EW140" s="177"/>
      <c r="EX140" s="177"/>
      <c r="EY140" s="177"/>
      <c r="EZ140" s="177"/>
      <c r="FA140" s="177"/>
      <c r="FB140" s="177"/>
      <c r="FC140" s="177"/>
      <c r="FD140" s="177"/>
      <c r="FE140" s="177"/>
      <c r="FF140" s="177"/>
      <c r="FG140" s="177"/>
      <c r="FH140" s="177"/>
      <c r="FI140" s="177"/>
      <c r="FJ140" s="177"/>
      <c r="FK140" s="177"/>
      <c r="FL140" s="177"/>
      <c r="FM140" s="177"/>
      <c r="FN140" s="177"/>
      <c r="FO140" s="177"/>
      <c r="FP140" s="177"/>
      <c r="FQ140" s="177"/>
      <c r="FR140" s="177"/>
      <c r="FS140" s="177"/>
      <c r="FT140" s="177"/>
      <c r="FU140" s="177"/>
      <c r="FV140" s="177"/>
      <c r="FW140" s="177"/>
      <c r="FX140" s="177"/>
      <c r="FY140" s="177"/>
      <c r="FZ140" s="177"/>
      <c r="GA140" s="177"/>
      <c r="GB140" s="177"/>
      <c r="GC140" s="177"/>
      <c r="GD140" s="177"/>
      <c r="GE140" s="177"/>
      <c r="GF140" s="177"/>
      <c r="GG140" s="177"/>
      <c r="GH140" s="177"/>
      <c r="GI140" s="177"/>
      <c r="GJ140" s="177"/>
      <c r="GK140" s="177"/>
      <c r="GL140" s="177"/>
      <c r="GM140" s="177"/>
      <c r="GN140" s="177"/>
      <c r="GO140" s="177"/>
      <c r="GP140" s="177"/>
      <c r="GQ140" s="177"/>
      <c r="GR140" s="177"/>
      <c r="GS140" s="177"/>
      <c r="GT140" s="177"/>
      <c r="GU140" s="177"/>
      <c r="GV140" s="177"/>
      <c r="GW140" s="177"/>
      <c r="GX140" s="177"/>
      <c r="GY140" s="177"/>
      <c r="GZ140" s="177"/>
      <c r="HA140" s="177"/>
      <c r="HB140" s="177"/>
      <c r="HC140" s="177"/>
      <c r="HD140" s="177"/>
      <c r="HE140" s="177"/>
      <c r="HF140" s="177"/>
      <c r="HG140" s="177"/>
      <c r="HH140" s="177"/>
      <c r="HI140" s="177"/>
      <c r="HJ140" s="177"/>
      <c r="HK140" s="177"/>
      <c r="HL140" s="177"/>
      <c r="HM140" s="177"/>
      <c r="HN140" s="177"/>
      <c r="HO140" s="177"/>
      <c r="HP140" s="177"/>
      <c r="HQ140" s="177"/>
      <c r="HR140" s="177"/>
      <c r="HS140" s="177"/>
      <c r="HT140" s="177"/>
      <c r="HU140" s="177"/>
      <c r="HV140" s="177"/>
      <c r="HW140" s="177"/>
      <c r="HX140" s="177"/>
      <c r="HY140" s="177"/>
      <c r="HZ140" s="177"/>
      <c r="IA140" s="177"/>
      <c r="IB140" s="177"/>
      <c r="IC140" s="177"/>
      <c r="ID140" s="177"/>
      <c r="IE140" s="177"/>
      <c r="IF140" s="177"/>
      <c r="IG140" s="177"/>
      <c r="IH140" s="177"/>
      <c r="II140" s="177"/>
      <c r="IJ140" s="177"/>
      <c r="IK140" s="177"/>
      <c r="IL140" s="177"/>
      <c r="IM140" s="177"/>
      <c r="IN140" s="177"/>
      <c r="IO140" s="177"/>
      <c r="IP140" s="177"/>
      <c r="IQ140" s="177"/>
      <c r="IR140" s="177"/>
      <c r="IS140" s="177"/>
      <c r="IT140" s="177"/>
      <c r="IU140" s="177"/>
      <c r="IV140" s="177"/>
      <c r="IW140" s="177"/>
    </row>
    <row r="141" spans="1:257" ht="18" customHeight="1">
      <c r="A141" s="275" t="s">
        <v>424</v>
      </c>
      <c r="B141" s="276"/>
      <c r="C141" s="277" t="e">
        <f>#REF!</f>
        <v>#REF!</v>
      </c>
      <c r="D141" s="315" t="e">
        <f>IF(C129=0,"",C141/C129)</f>
        <v>#REF!</v>
      </c>
      <c r="E141" s="315"/>
      <c r="F141" s="315"/>
      <c r="G141" s="310" t="e">
        <f>#REF!+#REF!</f>
        <v>#REF!</v>
      </c>
      <c r="H141" s="310"/>
      <c r="I141" s="202" t="e">
        <f>IF(G129=0,"",G141/G129)</f>
        <v>#REF!</v>
      </c>
      <c r="J141" s="177"/>
      <c r="K141" s="177"/>
      <c r="L141" s="177"/>
      <c r="M141" s="177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  <c r="AH141" s="177"/>
      <c r="AI141" s="177"/>
      <c r="AJ141" s="177"/>
      <c r="AK141" s="177"/>
      <c r="AL141" s="177"/>
      <c r="AM141" s="177"/>
      <c r="AN141" s="177"/>
      <c r="AO141" s="177"/>
      <c r="AP141" s="177"/>
      <c r="AQ141" s="177"/>
      <c r="AR141" s="177"/>
      <c r="AS141" s="177"/>
      <c r="AT141" s="177"/>
      <c r="AU141" s="177"/>
      <c r="AV141" s="177"/>
      <c r="AW141" s="177"/>
      <c r="AX141" s="177"/>
      <c r="AY141" s="177"/>
      <c r="AZ141" s="177"/>
      <c r="BA141" s="177"/>
      <c r="BB141" s="177"/>
      <c r="BC141" s="177"/>
      <c r="BD141" s="177"/>
      <c r="BE141" s="177"/>
      <c r="BF141" s="177"/>
      <c r="BG141" s="177"/>
      <c r="BH141" s="177"/>
      <c r="BI141" s="177"/>
      <c r="BJ141" s="177"/>
      <c r="BK141" s="177"/>
      <c r="BL141" s="177"/>
      <c r="BM141" s="177"/>
      <c r="BN141" s="177"/>
      <c r="BO141" s="177"/>
      <c r="BP141" s="177"/>
      <c r="BQ141" s="177"/>
      <c r="BR141" s="177"/>
      <c r="BS141" s="177"/>
      <c r="BT141" s="177"/>
      <c r="BU141" s="177"/>
      <c r="BV141" s="177"/>
      <c r="BW141" s="177"/>
      <c r="BX141" s="177"/>
      <c r="BY141" s="177"/>
      <c r="BZ141" s="177"/>
      <c r="CA141" s="177"/>
      <c r="CB141" s="177"/>
      <c r="CC141" s="177"/>
      <c r="CD141" s="177"/>
      <c r="CE141" s="177"/>
      <c r="CF141" s="177"/>
      <c r="CG141" s="177"/>
      <c r="CH141" s="177"/>
      <c r="CI141" s="177"/>
      <c r="CJ141" s="177"/>
      <c r="CK141" s="177"/>
      <c r="CL141" s="177"/>
      <c r="CM141" s="177"/>
      <c r="CN141" s="177"/>
      <c r="CO141" s="177"/>
      <c r="CP141" s="177"/>
      <c r="CQ141" s="177"/>
      <c r="CR141" s="177"/>
      <c r="CS141" s="177"/>
      <c r="CT141" s="177"/>
      <c r="CU141" s="177"/>
      <c r="CV141" s="177"/>
      <c r="CW141" s="177"/>
      <c r="CX141" s="177"/>
      <c r="CY141" s="177"/>
      <c r="CZ141" s="177"/>
      <c r="DA141" s="177"/>
      <c r="DB141" s="177"/>
      <c r="DC141" s="177"/>
      <c r="DD141" s="177"/>
      <c r="DE141" s="177"/>
      <c r="DF141" s="177"/>
      <c r="DG141" s="177"/>
      <c r="DH141" s="177"/>
      <c r="DI141" s="177"/>
      <c r="DJ141" s="177"/>
      <c r="DK141" s="177"/>
      <c r="DL141" s="177"/>
      <c r="DM141" s="177"/>
      <c r="DN141" s="177"/>
      <c r="DO141" s="177"/>
      <c r="DP141" s="177"/>
      <c r="DQ141" s="177"/>
      <c r="DR141" s="177"/>
      <c r="DS141" s="177"/>
      <c r="DT141" s="177"/>
      <c r="DU141" s="177"/>
      <c r="DV141" s="177"/>
      <c r="DW141" s="177"/>
      <c r="DX141" s="177"/>
      <c r="DY141" s="177"/>
      <c r="DZ141" s="177"/>
      <c r="EA141" s="177"/>
      <c r="EB141" s="177"/>
      <c r="EC141" s="177"/>
      <c r="ED141" s="177"/>
      <c r="EE141" s="177"/>
      <c r="EF141" s="177"/>
      <c r="EG141" s="177"/>
      <c r="EH141" s="177"/>
      <c r="EI141" s="177"/>
      <c r="EJ141" s="177"/>
      <c r="EK141" s="177"/>
      <c r="EL141" s="177"/>
      <c r="EM141" s="177"/>
      <c r="EN141" s="177"/>
      <c r="EO141" s="177"/>
      <c r="EP141" s="177"/>
      <c r="EQ141" s="177"/>
      <c r="ER141" s="177"/>
      <c r="ES141" s="177"/>
      <c r="ET141" s="177"/>
      <c r="EU141" s="177"/>
      <c r="EV141" s="177"/>
      <c r="EW141" s="177"/>
      <c r="EX141" s="177"/>
      <c r="EY141" s="177"/>
      <c r="EZ141" s="177"/>
      <c r="FA141" s="177"/>
      <c r="FB141" s="177"/>
      <c r="FC141" s="177"/>
      <c r="FD141" s="177"/>
      <c r="FE141" s="177"/>
      <c r="FF141" s="177"/>
      <c r="FG141" s="177"/>
      <c r="FH141" s="177"/>
      <c r="FI141" s="177"/>
      <c r="FJ141" s="177"/>
      <c r="FK141" s="177"/>
      <c r="FL141" s="177"/>
      <c r="FM141" s="177"/>
      <c r="FN141" s="177"/>
      <c r="FO141" s="177"/>
      <c r="FP141" s="177"/>
      <c r="FQ141" s="177"/>
      <c r="FR141" s="177"/>
      <c r="FS141" s="177"/>
      <c r="FT141" s="177"/>
      <c r="FU141" s="177"/>
      <c r="FV141" s="177"/>
      <c r="FW141" s="177"/>
      <c r="FX141" s="177"/>
      <c r="FY141" s="177"/>
      <c r="FZ141" s="177"/>
      <c r="GA141" s="177"/>
      <c r="GB141" s="177"/>
      <c r="GC141" s="177"/>
      <c r="GD141" s="177"/>
      <c r="GE141" s="177"/>
      <c r="GF141" s="177"/>
      <c r="GG141" s="177"/>
      <c r="GH141" s="177"/>
      <c r="GI141" s="177"/>
      <c r="GJ141" s="177"/>
      <c r="GK141" s="177"/>
      <c r="GL141" s="177"/>
      <c r="GM141" s="177"/>
      <c r="GN141" s="177"/>
      <c r="GO141" s="177"/>
      <c r="GP141" s="177"/>
      <c r="GQ141" s="177"/>
      <c r="GR141" s="177"/>
      <c r="GS141" s="177"/>
      <c r="GT141" s="177"/>
      <c r="GU141" s="177"/>
      <c r="GV141" s="177"/>
      <c r="GW141" s="177"/>
      <c r="GX141" s="177"/>
      <c r="GY141" s="177"/>
      <c r="GZ141" s="177"/>
      <c r="HA141" s="177"/>
      <c r="HB141" s="177"/>
      <c r="HC141" s="177"/>
      <c r="HD141" s="177"/>
      <c r="HE141" s="177"/>
      <c r="HF141" s="177"/>
      <c r="HG141" s="177"/>
      <c r="HH141" s="177"/>
      <c r="HI141" s="177"/>
      <c r="HJ141" s="177"/>
      <c r="HK141" s="177"/>
      <c r="HL141" s="177"/>
      <c r="HM141" s="177"/>
      <c r="HN141" s="177"/>
      <c r="HO141" s="177"/>
      <c r="HP141" s="177"/>
      <c r="HQ141" s="177"/>
      <c r="HR141" s="177"/>
      <c r="HS141" s="177"/>
      <c r="HT141" s="177"/>
      <c r="HU141" s="177"/>
      <c r="HV141" s="177"/>
      <c r="HW141" s="177"/>
      <c r="HX141" s="177"/>
      <c r="HY141" s="177"/>
      <c r="HZ141" s="177"/>
      <c r="IA141" s="177"/>
      <c r="IB141" s="177"/>
      <c r="IC141" s="177"/>
      <c r="ID141" s="177"/>
      <c r="IE141" s="177"/>
      <c r="IF141" s="177"/>
      <c r="IG141" s="177"/>
      <c r="IH141" s="177"/>
      <c r="II141" s="177"/>
      <c r="IJ141" s="177"/>
      <c r="IK141" s="177"/>
      <c r="IL141" s="177"/>
      <c r="IM141" s="177"/>
      <c r="IN141" s="177"/>
      <c r="IO141" s="177"/>
      <c r="IP141" s="177"/>
      <c r="IQ141" s="177"/>
      <c r="IR141" s="177"/>
      <c r="IS141" s="177"/>
      <c r="IT141" s="177"/>
      <c r="IU141" s="177"/>
      <c r="IV141" s="177"/>
      <c r="IW141" s="177"/>
    </row>
    <row r="142" spans="1:257" ht="30">
      <c r="A142" s="283" t="s">
        <v>677</v>
      </c>
      <c r="B142" s="284"/>
      <c r="C142" s="285" t="e">
        <f>SUM(C134,C138:C141)</f>
        <v>#REF!</v>
      </c>
      <c r="D142" s="316" t="e">
        <f>IF(C129=0,"",C142/C129)</f>
        <v>#REF!</v>
      </c>
      <c r="E142" s="316"/>
      <c r="F142" s="316"/>
      <c r="G142" s="312" t="e">
        <f>SUM(G134,G138:G141)</f>
        <v>#REF!</v>
      </c>
      <c r="H142" s="312"/>
      <c r="I142" s="291" t="e">
        <f>IF(G129=0,"",G142/G129)</f>
        <v>#REF!</v>
      </c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7"/>
      <c r="AX142" s="287"/>
      <c r="AY142" s="287"/>
      <c r="AZ142" s="287"/>
      <c r="BA142" s="287"/>
      <c r="BB142" s="287"/>
      <c r="BC142" s="287"/>
      <c r="BD142" s="287"/>
      <c r="BE142" s="287"/>
      <c r="BF142" s="287"/>
      <c r="BG142" s="287"/>
      <c r="BH142" s="287"/>
      <c r="BI142" s="287"/>
      <c r="BJ142" s="287"/>
      <c r="BK142" s="287"/>
      <c r="BL142" s="287"/>
      <c r="BM142" s="287"/>
      <c r="BN142" s="287"/>
      <c r="BO142" s="287"/>
      <c r="BP142" s="287"/>
      <c r="BQ142" s="287"/>
      <c r="BR142" s="287"/>
      <c r="BS142" s="287"/>
      <c r="BT142" s="287"/>
      <c r="BU142" s="287"/>
      <c r="BV142" s="287"/>
      <c r="BW142" s="287"/>
      <c r="BX142" s="287"/>
      <c r="BY142" s="287"/>
      <c r="BZ142" s="287"/>
      <c r="CA142" s="287"/>
      <c r="CB142" s="287"/>
      <c r="CC142" s="287"/>
      <c r="CD142" s="287"/>
      <c r="CE142" s="287"/>
      <c r="CF142" s="287"/>
      <c r="CG142" s="287"/>
      <c r="CH142" s="287"/>
      <c r="CI142" s="287"/>
      <c r="CJ142" s="287"/>
      <c r="CK142" s="287"/>
      <c r="CL142" s="287"/>
      <c r="CM142" s="287"/>
      <c r="CN142" s="287"/>
      <c r="CO142" s="287"/>
      <c r="CP142" s="287"/>
      <c r="CQ142" s="287"/>
      <c r="CR142" s="287"/>
      <c r="CS142" s="287"/>
      <c r="CT142" s="287"/>
      <c r="CU142" s="287"/>
      <c r="CV142" s="287"/>
      <c r="CW142" s="287"/>
      <c r="CX142" s="287"/>
      <c r="CY142" s="287"/>
      <c r="CZ142" s="287"/>
      <c r="DA142" s="287"/>
      <c r="DB142" s="287"/>
      <c r="DC142" s="287"/>
      <c r="DD142" s="287"/>
      <c r="DE142" s="287"/>
      <c r="DF142" s="287"/>
      <c r="DG142" s="287"/>
      <c r="DH142" s="287"/>
      <c r="DI142" s="287"/>
      <c r="DJ142" s="287"/>
      <c r="DK142" s="287"/>
      <c r="DL142" s="287"/>
      <c r="DM142" s="287"/>
      <c r="DN142" s="287"/>
      <c r="DO142" s="287"/>
      <c r="DP142" s="287"/>
      <c r="DQ142" s="287"/>
      <c r="DR142" s="287"/>
      <c r="DS142" s="287"/>
      <c r="DT142" s="287"/>
      <c r="DU142" s="287"/>
      <c r="DV142" s="287"/>
      <c r="DW142" s="287"/>
      <c r="DX142" s="287"/>
      <c r="DY142" s="287"/>
      <c r="DZ142" s="287"/>
      <c r="EA142" s="287"/>
      <c r="EB142" s="287"/>
      <c r="EC142" s="287"/>
      <c r="ED142" s="287"/>
      <c r="EE142" s="287"/>
      <c r="EF142" s="287"/>
      <c r="EG142" s="287"/>
      <c r="EH142" s="287"/>
      <c r="EI142" s="287"/>
      <c r="EJ142" s="287"/>
      <c r="EK142" s="287"/>
      <c r="EL142" s="287"/>
      <c r="EM142" s="287"/>
      <c r="EN142" s="287"/>
      <c r="EO142" s="287"/>
      <c r="EP142" s="287"/>
      <c r="EQ142" s="287"/>
      <c r="ER142" s="287"/>
      <c r="ES142" s="287"/>
      <c r="ET142" s="287"/>
      <c r="EU142" s="287"/>
      <c r="EV142" s="287"/>
      <c r="EW142" s="287"/>
      <c r="EX142" s="287"/>
      <c r="EY142" s="287"/>
      <c r="EZ142" s="287"/>
      <c r="FA142" s="287"/>
      <c r="FB142" s="287"/>
      <c r="FC142" s="287"/>
      <c r="FD142" s="287"/>
      <c r="FE142" s="287"/>
      <c r="FF142" s="287"/>
      <c r="FG142" s="287"/>
      <c r="FH142" s="287"/>
      <c r="FI142" s="287"/>
      <c r="FJ142" s="287"/>
      <c r="FK142" s="287"/>
      <c r="FL142" s="287"/>
      <c r="FM142" s="287"/>
      <c r="FN142" s="287"/>
      <c r="FO142" s="287"/>
      <c r="FP142" s="287"/>
      <c r="FQ142" s="287"/>
      <c r="FR142" s="287"/>
      <c r="FS142" s="287"/>
      <c r="FT142" s="287"/>
      <c r="FU142" s="287"/>
      <c r="FV142" s="287"/>
      <c r="FW142" s="287"/>
      <c r="FX142" s="287"/>
      <c r="FY142" s="287"/>
      <c r="FZ142" s="287"/>
      <c r="GA142" s="287"/>
      <c r="GB142" s="287"/>
      <c r="GC142" s="287"/>
      <c r="GD142" s="287"/>
      <c r="GE142" s="287"/>
      <c r="GF142" s="287"/>
      <c r="GG142" s="287"/>
      <c r="GH142" s="287"/>
      <c r="GI142" s="287"/>
      <c r="GJ142" s="287"/>
      <c r="GK142" s="287"/>
      <c r="GL142" s="287"/>
      <c r="GM142" s="287"/>
      <c r="GN142" s="287"/>
      <c r="GO142" s="287"/>
      <c r="GP142" s="287"/>
      <c r="GQ142" s="287"/>
      <c r="GR142" s="287"/>
      <c r="GS142" s="287"/>
      <c r="GT142" s="287"/>
      <c r="GU142" s="287"/>
      <c r="GV142" s="287"/>
      <c r="GW142" s="287"/>
      <c r="GX142" s="287"/>
      <c r="GY142" s="287"/>
      <c r="GZ142" s="287"/>
      <c r="HA142" s="287"/>
      <c r="HB142" s="287"/>
      <c r="HC142" s="287"/>
      <c r="HD142" s="287"/>
      <c r="HE142" s="287"/>
      <c r="HF142" s="287"/>
      <c r="HG142" s="287"/>
      <c r="HH142" s="287"/>
      <c r="HI142" s="287"/>
      <c r="HJ142" s="287"/>
      <c r="HK142" s="287"/>
      <c r="HL142" s="287"/>
      <c r="HM142" s="287"/>
      <c r="HN142" s="287"/>
      <c r="HO142" s="287"/>
      <c r="HP142" s="287"/>
      <c r="HQ142" s="287"/>
      <c r="HR142" s="287"/>
      <c r="HS142" s="287"/>
      <c r="HT142" s="287"/>
      <c r="HU142" s="287"/>
      <c r="HV142" s="287"/>
      <c r="HW142" s="287"/>
      <c r="HX142" s="287"/>
      <c r="HY142" s="287"/>
      <c r="HZ142" s="287"/>
      <c r="IA142" s="287"/>
      <c r="IB142" s="287"/>
      <c r="IC142" s="287"/>
      <c r="ID142" s="287"/>
      <c r="IE142" s="287"/>
      <c r="IF142" s="287"/>
      <c r="IG142" s="287"/>
      <c r="IH142" s="287"/>
      <c r="II142" s="287"/>
      <c r="IJ142" s="287"/>
      <c r="IK142" s="287"/>
      <c r="IL142" s="287"/>
      <c r="IM142" s="287"/>
      <c r="IN142" s="287"/>
      <c r="IO142" s="287"/>
      <c r="IP142" s="287"/>
      <c r="IQ142" s="287"/>
      <c r="IR142" s="287"/>
      <c r="IS142" s="287"/>
      <c r="IT142" s="287"/>
      <c r="IU142" s="287"/>
      <c r="IV142" s="287"/>
      <c r="IW142" s="287"/>
    </row>
    <row r="143" spans="1:257" ht="36" customHeight="1">
      <c r="A143" s="283" t="s">
        <v>659</v>
      </c>
      <c r="B143" s="284"/>
      <c r="C143" s="285">
        <f>Merleg_m!U92</f>
        <v>25802</v>
      </c>
      <c r="D143" s="316" t="e">
        <f>IF(C129=0,"",C143/C129)</f>
        <v>#REF!</v>
      </c>
      <c r="E143" s="316"/>
      <c r="F143" s="316"/>
      <c r="G143" s="312" t="e">
        <f>Merleg_m!X92+Merleg_m!V92</f>
        <v>#REF!</v>
      </c>
      <c r="H143" s="312"/>
      <c r="I143" s="291" t="e">
        <f>IF(G129=0,"",G143/G129)</f>
        <v>#REF!</v>
      </c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  <c r="AH143" s="287"/>
      <c r="AI143" s="287"/>
      <c r="AJ143" s="287"/>
      <c r="AK143" s="287"/>
      <c r="AL143" s="287"/>
      <c r="AM143" s="287"/>
      <c r="AN143" s="287"/>
      <c r="AO143" s="287"/>
      <c r="AP143" s="287"/>
      <c r="AQ143" s="287"/>
      <c r="AR143" s="287"/>
      <c r="AS143" s="287"/>
      <c r="AT143" s="287"/>
      <c r="AU143" s="287"/>
      <c r="AV143" s="287"/>
      <c r="AW143" s="287"/>
      <c r="AX143" s="287"/>
      <c r="AY143" s="287"/>
      <c r="AZ143" s="287"/>
      <c r="BA143" s="287"/>
      <c r="BB143" s="287"/>
      <c r="BC143" s="287"/>
      <c r="BD143" s="287"/>
      <c r="BE143" s="287"/>
      <c r="BF143" s="287"/>
      <c r="BG143" s="287"/>
      <c r="BH143" s="287"/>
      <c r="BI143" s="287"/>
      <c r="BJ143" s="287"/>
      <c r="BK143" s="287"/>
      <c r="BL143" s="287"/>
      <c r="BM143" s="287"/>
      <c r="BN143" s="287"/>
      <c r="BO143" s="287"/>
      <c r="BP143" s="287"/>
      <c r="BQ143" s="287"/>
      <c r="BR143" s="287"/>
      <c r="BS143" s="287"/>
      <c r="BT143" s="287"/>
      <c r="BU143" s="287"/>
      <c r="BV143" s="287"/>
      <c r="BW143" s="287"/>
      <c r="BX143" s="287"/>
      <c r="BY143" s="287"/>
      <c r="BZ143" s="287"/>
      <c r="CA143" s="287"/>
      <c r="CB143" s="287"/>
      <c r="CC143" s="287"/>
      <c r="CD143" s="287"/>
      <c r="CE143" s="287"/>
      <c r="CF143" s="287"/>
      <c r="CG143" s="287"/>
      <c r="CH143" s="287"/>
      <c r="CI143" s="287"/>
      <c r="CJ143" s="287"/>
      <c r="CK143" s="287"/>
      <c r="CL143" s="287"/>
      <c r="CM143" s="287"/>
      <c r="CN143" s="287"/>
      <c r="CO143" s="287"/>
      <c r="CP143" s="287"/>
      <c r="CQ143" s="287"/>
      <c r="CR143" s="287"/>
      <c r="CS143" s="287"/>
      <c r="CT143" s="287"/>
      <c r="CU143" s="287"/>
      <c r="CV143" s="287"/>
      <c r="CW143" s="287"/>
      <c r="CX143" s="287"/>
      <c r="CY143" s="287"/>
      <c r="CZ143" s="287"/>
      <c r="DA143" s="287"/>
      <c r="DB143" s="287"/>
      <c r="DC143" s="287"/>
      <c r="DD143" s="287"/>
      <c r="DE143" s="287"/>
      <c r="DF143" s="287"/>
      <c r="DG143" s="287"/>
      <c r="DH143" s="287"/>
      <c r="DI143" s="287"/>
      <c r="DJ143" s="287"/>
      <c r="DK143" s="287"/>
      <c r="DL143" s="287"/>
      <c r="DM143" s="287"/>
      <c r="DN143" s="287"/>
      <c r="DO143" s="287"/>
      <c r="DP143" s="287"/>
      <c r="DQ143" s="287"/>
      <c r="DR143" s="287"/>
      <c r="DS143" s="287"/>
      <c r="DT143" s="287"/>
      <c r="DU143" s="287"/>
      <c r="DV143" s="287"/>
      <c r="DW143" s="287"/>
      <c r="DX143" s="287"/>
      <c r="DY143" s="287"/>
      <c r="DZ143" s="287"/>
      <c r="EA143" s="287"/>
      <c r="EB143" s="287"/>
      <c r="EC143" s="287"/>
      <c r="ED143" s="287"/>
      <c r="EE143" s="287"/>
      <c r="EF143" s="287"/>
      <c r="EG143" s="287"/>
      <c r="EH143" s="287"/>
      <c r="EI143" s="287"/>
      <c r="EJ143" s="287"/>
      <c r="EK143" s="287"/>
      <c r="EL143" s="287"/>
      <c r="EM143" s="287"/>
      <c r="EN143" s="287"/>
      <c r="EO143" s="287"/>
      <c r="EP143" s="287"/>
      <c r="EQ143" s="287"/>
      <c r="ER143" s="287"/>
      <c r="ES143" s="287"/>
      <c r="ET143" s="287"/>
      <c r="EU143" s="287"/>
      <c r="EV143" s="287"/>
      <c r="EW143" s="287"/>
      <c r="EX143" s="287"/>
      <c r="EY143" s="287"/>
      <c r="EZ143" s="287"/>
      <c r="FA143" s="287"/>
      <c r="FB143" s="287"/>
      <c r="FC143" s="287"/>
      <c r="FD143" s="287"/>
      <c r="FE143" s="287"/>
      <c r="FF143" s="287"/>
      <c r="FG143" s="287"/>
      <c r="FH143" s="287"/>
      <c r="FI143" s="287"/>
      <c r="FJ143" s="287"/>
      <c r="FK143" s="287"/>
      <c r="FL143" s="287"/>
      <c r="FM143" s="287"/>
      <c r="FN143" s="287"/>
      <c r="FO143" s="287"/>
      <c r="FP143" s="287"/>
      <c r="FQ143" s="287"/>
      <c r="FR143" s="287"/>
      <c r="FS143" s="287"/>
      <c r="FT143" s="287"/>
      <c r="FU143" s="287"/>
      <c r="FV143" s="287"/>
      <c r="FW143" s="287"/>
      <c r="FX143" s="287"/>
      <c r="FY143" s="287"/>
      <c r="FZ143" s="287"/>
      <c r="GA143" s="287"/>
      <c r="GB143" s="287"/>
      <c r="GC143" s="287"/>
      <c r="GD143" s="287"/>
      <c r="GE143" s="287"/>
      <c r="GF143" s="287"/>
      <c r="GG143" s="287"/>
      <c r="GH143" s="287"/>
      <c r="GI143" s="287"/>
      <c r="GJ143" s="287"/>
      <c r="GK143" s="287"/>
      <c r="GL143" s="287"/>
      <c r="GM143" s="287"/>
      <c r="GN143" s="287"/>
      <c r="GO143" s="287"/>
      <c r="GP143" s="287"/>
      <c r="GQ143" s="287"/>
      <c r="GR143" s="287"/>
      <c r="GS143" s="287"/>
      <c r="GT143" s="287"/>
      <c r="GU143" s="287"/>
      <c r="GV143" s="287"/>
      <c r="GW143" s="287"/>
      <c r="GX143" s="287"/>
      <c r="GY143" s="287"/>
      <c r="GZ143" s="287"/>
      <c r="HA143" s="287"/>
      <c r="HB143" s="287"/>
      <c r="HC143" s="287"/>
      <c r="HD143" s="287"/>
      <c r="HE143" s="287"/>
      <c r="HF143" s="287"/>
      <c r="HG143" s="287"/>
      <c r="HH143" s="287"/>
      <c r="HI143" s="287"/>
      <c r="HJ143" s="287"/>
      <c r="HK143" s="287"/>
      <c r="HL143" s="287"/>
      <c r="HM143" s="287"/>
      <c r="HN143" s="287"/>
      <c r="HO143" s="287"/>
      <c r="HP143" s="287"/>
      <c r="HQ143" s="287"/>
      <c r="HR143" s="287"/>
      <c r="HS143" s="287"/>
      <c r="HT143" s="287"/>
      <c r="HU143" s="287"/>
      <c r="HV143" s="287"/>
      <c r="HW143" s="287"/>
      <c r="HX143" s="287"/>
      <c r="HY143" s="287"/>
      <c r="HZ143" s="287"/>
      <c r="IA143" s="287"/>
      <c r="IB143" s="287"/>
      <c r="IC143" s="287"/>
      <c r="ID143" s="287"/>
      <c r="IE143" s="287"/>
      <c r="IF143" s="287"/>
      <c r="IG143" s="287"/>
      <c r="IH143" s="287"/>
      <c r="II143" s="287"/>
      <c r="IJ143" s="287"/>
      <c r="IK143" s="287"/>
      <c r="IL143" s="287"/>
      <c r="IM143" s="287"/>
      <c r="IN143" s="287"/>
      <c r="IO143" s="287"/>
      <c r="IP143" s="287"/>
      <c r="IQ143" s="287"/>
      <c r="IR143" s="287"/>
      <c r="IS143" s="287"/>
      <c r="IT143" s="287"/>
      <c r="IU143" s="287"/>
      <c r="IV143" s="287"/>
      <c r="IW143" s="287"/>
    </row>
  </sheetData>
  <sheetProtection sheet="1" objects="1" scenarios="1"/>
  <mergeCells count="54">
    <mergeCell ref="D143:F143"/>
    <mergeCell ref="G143:H143"/>
    <mergeCell ref="D140:F140"/>
    <mergeCell ref="G140:H140"/>
    <mergeCell ref="D141:F141"/>
    <mergeCell ref="G141:H141"/>
    <mergeCell ref="D142:F142"/>
    <mergeCell ref="G142:H142"/>
    <mergeCell ref="D137:F137"/>
    <mergeCell ref="G137:H137"/>
    <mergeCell ref="D138:F138"/>
    <mergeCell ref="G138:H138"/>
    <mergeCell ref="D139:F139"/>
    <mergeCell ref="G139:H139"/>
    <mergeCell ref="D133:F133"/>
    <mergeCell ref="G133:H133"/>
    <mergeCell ref="D134:F134"/>
    <mergeCell ref="D135:F135"/>
    <mergeCell ref="D136:F136"/>
    <mergeCell ref="G136:H136"/>
    <mergeCell ref="D130:F130"/>
    <mergeCell ref="G130:H130"/>
    <mergeCell ref="D131:F131"/>
    <mergeCell ref="G131:H131"/>
    <mergeCell ref="D132:F132"/>
    <mergeCell ref="G132:H132"/>
    <mergeCell ref="D127:F127"/>
    <mergeCell ref="G127:H127"/>
    <mergeCell ref="D128:F128"/>
    <mergeCell ref="G128:H128"/>
    <mergeCell ref="D129:F129"/>
    <mergeCell ref="G129:H129"/>
    <mergeCell ref="D124:F124"/>
    <mergeCell ref="G124:H124"/>
    <mergeCell ref="D125:F125"/>
    <mergeCell ref="G125:H125"/>
    <mergeCell ref="D126:F126"/>
    <mergeCell ref="G126:H126"/>
    <mergeCell ref="A117:I117"/>
    <mergeCell ref="A119:I119"/>
    <mergeCell ref="C122:F122"/>
    <mergeCell ref="G122:I122"/>
    <mergeCell ref="D123:F123"/>
    <mergeCell ref="G123:H123"/>
    <mergeCell ref="A40:I40"/>
    <mergeCell ref="A74:I74"/>
    <mergeCell ref="A76:I76"/>
    <mergeCell ref="A78:I78"/>
    <mergeCell ref="A115:I115"/>
    <mergeCell ref="A4:I4"/>
    <mergeCell ref="A6:I6"/>
    <mergeCell ref="A8:I8"/>
    <mergeCell ref="A36:I36"/>
    <mergeCell ref="A38:I38"/>
  </mergeCells>
  <printOptions horizontalCentered="1"/>
  <pageMargins left="0.39374999999999999" right="0.39374999999999999" top="1.37777777777778" bottom="0.98402777777777795" header="1.10208333333333" footer="0.511811023622047"/>
  <pageSetup paperSize="9" orientation="portrait" horizontalDpi="300" verticalDpi="300"/>
  <headerFooter>
    <oddHeader>&amp;R&amp;"Garamond"Anlage &amp;P</oddHeader>
  </headerFooter>
  <rowBreaks count="3" manualBreakCount="3">
    <brk id="32" max="16383" man="1"/>
    <brk id="70" max="16383" man="1"/>
    <brk id="1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showZeros="0" zoomScale="10" zoomScaleNormal="10" zoomScalePageLayoutView="1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Zeros="0" zoomScaleNormal="100" zoomScalePageLayoutView="6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showZeros="0" zoomScaleNormal="100" zoomScalePageLayoutView="6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showZeros="0" zoomScaleNormal="100" zoomScalePageLayoutView="6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showZeros="0" zoomScaleNormal="100" zoomScalePageLayoutView="6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showZeros="0" zoomScaleNormal="100" zoomScalePageLayoutView="60" workbookViewId="0"/>
  </sheetViews>
  <sheetFormatPr baseColWidth="10" defaultColWidth="13.796875" defaultRowHeight="1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6</vt:i4>
      </vt:variant>
    </vt:vector>
  </HeadingPairs>
  <TitlesOfParts>
    <vt:vector size="19" baseType="lpstr">
      <vt:lpstr>Adatok</vt:lpstr>
      <vt:lpstr>Merleg_m</vt:lpstr>
      <vt:lpstr>Merleg_n</vt:lpstr>
      <vt:lpstr>Merleg_a</vt:lpstr>
      <vt:lpstr>Mutato_m</vt:lpstr>
      <vt:lpstr>Mutato_n</vt:lpstr>
      <vt:lpstr>Mutato_a</vt:lpstr>
      <vt:lpstr>Modul1</vt:lpstr>
      <vt:lpstr>Modul2</vt:lpstr>
      <vt:lpstr>Modul3</vt:lpstr>
      <vt:lpstr>Modul4</vt:lpstr>
      <vt:lpstr>Modul5</vt:lpstr>
      <vt:lpstr>Modul6</vt:lpstr>
      <vt:lpstr>Merleg_a!Nyomtatási_terület</vt:lpstr>
      <vt:lpstr>Merleg_m!Nyomtatási_terület</vt:lpstr>
      <vt:lpstr>Merleg_n!Nyomtatási_terület</vt:lpstr>
      <vt:lpstr>Mutato_a!Nyomtatási_terület</vt:lpstr>
      <vt:lpstr>Mutato_m!Nyomtatási_terület</vt:lpstr>
      <vt:lpstr>Mutato_n!Nyomtatási_terület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Péter Tenki</cp:lastModifiedBy>
  <cp:revision>0</cp:revision>
  <cp:lastPrinted>2022-05-06T09:59:45Z</cp:lastPrinted>
  <dcterms:created xsi:type="dcterms:W3CDTF">2000-07-19T13:06:45Z</dcterms:created>
  <dcterms:modified xsi:type="dcterms:W3CDTF">2026-09-17T09:56:20Z</dcterms:modified>
  <dc:language>hu-HU</dc:language>
</cp:coreProperties>
</file>