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nzugycsoport\Kurfis Erika\2026_06-30\"/>
    </mc:Choice>
  </mc:AlternateContent>
  <xr:revisionPtr revIDLastSave="0" documentId="13_ncr:1_{78C0945D-5B63-4E94-ADDA-0208BD5AC469}" xr6:coauthVersionLast="47" xr6:coauthVersionMax="47" xr10:uidLastSave="{00000000-0000-0000-0000-000000000000}"/>
  <bookViews>
    <workbookView xWindow="28680" yWindow="-120" windowWidth="29040" windowHeight="15720" xr2:uid="{D5E511DF-1394-4F31-8898-21366EAE225C}"/>
  </bookViews>
  <sheets>
    <sheet name="01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2" i="2" l="1"/>
  <c r="E101" i="2"/>
  <c r="E105" i="2"/>
  <c r="D111" i="2"/>
  <c r="C122" i="2"/>
  <c r="D90" i="2"/>
  <c r="D91" i="2" s="1"/>
  <c r="E90" i="2"/>
  <c r="C90" i="2"/>
  <c r="C91" i="2" s="1"/>
  <c r="E42" i="2"/>
  <c r="D30" i="2"/>
  <c r="E30" i="2"/>
  <c r="F30" i="2" s="1"/>
  <c r="D27" i="2"/>
  <c r="E27" i="2"/>
  <c r="F27" i="2" s="1"/>
  <c r="D14" i="2"/>
  <c r="D18" i="2"/>
  <c r="D19" i="2" s="1"/>
  <c r="E18" i="2"/>
  <c r="E14" i="2"/>
  <c r="C45" i="2"/>
  <c r="C34" i="2"/>
  <c r="C42" i="2" s="1"/>
  <c r="C30" i="2"/>
  <c r="C27" i="2"/>
  <c r="D161" i="2"/>
  <c r="D162" i="2" s="1"/>
  <c r="E161" i="2"/>
  <c r="F161" i="2" s="1"/>
  <c r="C161" i="2"/>
  <c r="C162" i="2" s="1"/>
  <c r="F159" i="2"/>
  <c r="F157" i="2"/>
  <c r="D145" i="2"/>
  <c r="E145" i="2"/>
  <c r="C145" i="2"/>
  <c r="D150" i="2"/>
  <c r="E150" i="2"/>
  <c r="C150" i="2"/>
  <c r="D142" i="2"/>
  <c r="E142" i="2"/>
  <c r="C142" i="2"/>
  <c r="E139" i="2"/>
  <c r="D139" i="2"/>
  <c r="C139" i="2"/>
  <c r="D122" i="2"/>
  <c r="D126" i="2" s="1"/>
  <c r="E122" i="2"/>
  <c r="C126" i="2"/>
  <c r="D114" i="2"/>
  <c r="E114" i="2"/>
  <c r="F114" i="2" s="1"/>
  <c r="C114" i="2"/>
  <c r="F104" i="2"/>
  <c r="F103" i="2"/>
  <c r="D101" i="2"/>
  <c r="D105" i="2" s="1"/>
  <c r="C101" i="2"/>
  <c r="C105" i="2" s="1"/>
  <c r="C111" i="2" s="1"/>
  <c r="E79" i="2"/>
  <c r="D79" i="2"/>
  <c r="C79" i="2"/>
  <c r="D76" i="2"/>
  <c r="E76" i="2"/>
  <c r="F76" i="2" s="1"/>
  <c r="C76" i="2"/>
  <c r="D59" i="2"/>
  <c r="D70" i="2" s="1"/>
  <c r="E59" i="2"/>
  <c r="C59" i="2"/>
  <c r="C70" i="2" s="1"/>
  <c r="D56" i="2"/>
  <c r="C56" i="2"/>
  <c r="F52" i="2"/>
  <c r="D50" i="2"/>
  <c r="E50" i="2"/>
  <c r="C50" i="2"/>
  <c r="D45" i="2"/>
  <c r="E45" i="2"/>
  <c r="F45" i="2" s="1"/>
  <c r="D34" i="2"/>
  <c r="D42" i="2" s="1"/>
  <c r="E34" i="2"/>
  <c r="E20" i="2"/>
  <c r="F20" i="2" s="1"/>
  <c r="C18" i="2"/>
  <c r="C14" i="2"/>
  <c r="F10" i="2"/>
  <c r="F7" i="2"/>
  <c r="F158" i="2"/>
  <c r="F160" i="2"/>
  <c r="F98" i="2"/>
  <c r="F99" i="2"/>
  <c r="F100" i="2"/>
  <c r="F102" i="2"/>
  <c r="F107" i="2"/>
  <c r="F112" i="2"/>
  <c r="F115" i="2"/>
  <c r="F118" i="2"/>
  <c r="F120" i="2"/>
  <c r="F123" i="2"/>
  <c r="F128" i="2"/>
  <c r="F129" i="2"/>
  <c r="F131" i="2"/>
  <c r="F132" i="2"/>
  <c r="F133" i="2"/>
  <c r="F97" i="2"/>
  <c r="F87" i="2"/>
  <c r="F88" i="2"/>
  <c r="F89" i="2"/>
  <c r="F86" i="2"/>
  <c r="F6" i="2"/>
  <c r="F8" i="2"/>
  <c r="F9" i="2"/>
  <c r="F11" i="2"/>
  <c r="F12" i="2"/>
  <c r="F13" i="2"/>
  <c r="F15" i="2"/>
  <c r="F16" i="2"/>
  <c r="F17" i="2"/>
  <c r="F25" i="2"/>
  <c r="F26" i="2"/>
  <c r="F28" i="2"/>
  <c r="F29" i="2"/>
  <c r="F31" i="2"/>
  <c r="F32" i="2"/>
  <c r="F33" i="2"/>
  <c r="F35" i="2"/>
  <c r="F36" i="2"/>
  <c r="F37" i="2"/>
  <c r="F38" i="2"/>
  <c r="F39" i="2"/>
  <c r="F40" i="2"/>
  <c r="F43" i="2"/>
  <c r="F44" i="2"/>
  <c r="F46" i="2"/>
  <c r="F47" i="2"/>
  <c r="F48" i="2"/>
  <c r="F49" i="2"/>
  <c r="F57" i="2"/>
  <c r="F58" i="2"/>
  <c r="F61" i="2"/>
  <c r="F65" i="2"/>
  <c r="F69" i="2"/>
  <c r="F72" i="2"/>
  <c r="F73" i="2"/>
  <c r="F74" i="2"/>
  <c r="F75" i="2"/>
  <c r="F77" i="2"/>
  <c r="F78" i="2"/>
  <c r="F4" i="2"/>
  <c r="C151" i="2" l="1"/>
  <c r="F122" i="2"/>
  <c r="F18" i="2"/>
  <c r="D151" i="2"/>
  <c r="F50" i="2"/>
  <c r="F14" i="2"/>
  <c r="C51" i="2"/>
  <c r="F162" i="2"/>
  <c r="E126" i="2"/>
  <c r="F126" i="2" s="1"/>
  <c r="F139" i="2"/>
  <c r="F90" i="2"/>
  <c r="F34" i="2"/>
  <c r="F59" i="2"/>
  <c r="F101" i="2"/>
  <c r="E70" i="2"/>
  <c r="F70" i="2" s="1"/>
  <c r="C19" i="2"/>
  <c r="E111" i="2"/>
  <c r="E91" i="2"/>
  <c r="F91" i="2" s="1"/>
  <c r="E56" i="2"/>
  <c r="F56" i="2" s="1"/>
  <c r="F79" i="2"/>
  <c r="D51" i="2"/>
  <c r="D80" i="2" s="1"/>
  <c r="F42" i="2"/>
  <c r="E19" i="2"/>
  <c r="F19" i="2" s="1"/>
  <c r="C80" i="2" l="1"/>
  <c r="F105" i="2"/>
  <c r="E151" i="2"/>
  <c r="E51" i="2"/>
  <c r="F111" i="2" l="1"/>
  <c r="F151" i="2"/>
  <c r="F51" i="2"/>
  <c r="E80" i="2"/>
  <c r="F80" i="2" s="1"/>
</calcChain>
</file>

<file path=xl/sharedStrings.xml><?xml version="1.0" encoding="utf-8"?>
<sst xmlns="http://schemas.openxmlformats.org/spreadsheetml/2006/main" count="307" uniqueCount="266">
  <si>
    <t xml:space="preserve"> K1-K8. Költségvetési kiadások</t>
  </si>
  <si>
    <t>#</t>
  </si>
  <si>
    <t>Megnevezés</t>
  </si>
  <si>
    <t>Eredeti előirányzat</t>
  </si>
  <si>
    <t>Módosított előirányzat</t>
  </si>
  <si>
    <t>Teljesítés</t>
  </si>
  <si>
    <t>01</t>
  </si>
  <si>
    <t>Törvény szerinti illetmények, munkabérek (K1101)</t>
  </si>
  <si>
    <t>03</t>
  </si>
  <si>
    <t>Céljuttatás, projektprémium (K1103)</t>
  </si>
  <si>
    <t>04</t>
  </si>
  <si>
    <t>Készenléti, ügyeleti, helyettesítési díj, túlóra, túlszolgálat (K1104)</t>
  </si>
  <si>
    <t>06</t>
  </si>
  <si>
    <t>Jubileumi jutalom (K1106)</t>
  </si>
  <si>
    <t>07</t>
  </si>
  <si>
    <t>Béren kívüli juttatások (K1107)</t>
  </si>
  <si>
    <t>09</t>
  </si>
  <si>
    <t>Közlekedési költségtérítés (K1109)</t>
  </si>
  <si>
    <t>10</t>
  </si>
  <si>
    <t>Egyéb költségtérítések (K1110)</t>
  </si>
  <si>
    <t>11</t>
  </si>
  <si>
    <t>13</t>
  </si>
  <si>
    <t>Foglalkoztatottak egyéb személyi juttatásai (&gt;=14) (K1113)</t>
  </si>
  <si>
    <t>15</t>
  </si>
  <si>
    <t>Foglalkoztatottak személyi juttatásai (=01+…+13) (K11)</t>
  </si>
  <si>
    <t>16</t>
  </si>
  <si>
    <t>Választott tisztségviselők juttatásai (K121)</t>
  </si>
  <si>
    <t>17</t>
  </si>
  <si>
    <t>Munkavégzésre irányuló egyéb jogviszonyban nem saját foglalkoztatottnak fizetett juttatások (K122)</t>
  </si>
  <si>
    <t>18</t>
  </si>
  <si>
    <t>Egyéb külső személyi juttatások (K123)</t>
  </si>
  <si>
    <t>19</t>
  </si>
  <si>
    <t>Külső személyi juttatások (=16+17+18) (K12)</t>
  </si>
  <si>
    <t>20</t>
  </si>
  <si>
    <t>Személyi juttatások (=15+19) (K1)</t>
  </si>
  <si>
    <t>21</t>
  </si>
  <si>
    <t>Munkaadókat terhelő járulékok és szociális hozzájárulási adó (=22+…+27) (K2)</t>
  </si>
  <si>
    <t>22</t>
  </si>
  <si>
    <t>ebből: szociális hozzájárulási adó (K2)</t>
  </si>
  <si>
    <t>23</t>
  </si>
  <si>
    <t>ebből: rehabilitációs hozzájárulás (K2)</t>
  </si>
  <si>
    <t>25</t>
  </si>
  <si>
    <t>ebből: táppénz hozzájárulás (K2)</t>
  </si>
  <si>
    <t>27</t>
  </si>
  <si>
    <t>ebből: munkáltatót terhelő személyi jövedelemadó (K2)</t>
  </si>
  <si>
    <t>28</t>
  </si>
  <si>
    <t>Szakmai anyagok beszerzése (K311)</t>
  </si>
  <si>
    <t>29</t>
  </si>
  <si>
    <t>Üzemeltetési anyagok beszerzése (K312)</t>
  </si>
  <si>
    <t>31</t>
  </si>
  <si>
    <t>Készletbeszerzés (=28+29+30) (K31)</t>
  </si>
  <si>
    <t>32</t>
  </si>
  <si>
    <t>Informatikai szolgáltatások igénybevétele (K321)</t>
  </si>
  <si>
    <t>33</t>
  </si>
  <si>
    <t>Egyéb kommunikációs szolgáltatások (K322)</t>
  </si>
  <si>
    <t>34</t>
  </si>
  <si>
    <t>Kommunikációs szolgáltatások (=32+33) (K32)</t>
  </si>
  <si>
    <t>35</t>
  </si>
  <si>
    <t>36</t>
  </si>
  <si>
    <t>Vásárolt élelmezés (K332)</t>
  </si>
  <si>
    <t>39</t>
  </si>
  <si>
    <t>Karbantartási, kisjavítási szolgáltatások (K334)</t>
  </si>
  <si>
    <t>40</t>
  </si>
  <si>
    <t>Szakmai tevékenységet segítő szolgáltatások  (K336)</t>
  </si>
  <si>
    <t>43</t>
  </si>
  <si>
    <t>44</t>
  </si>
  <si>
    <t>ebből: biztosítási díjak (K337)</t>
  </si>
  <si>
    <t>45</t>
  </si>
  <si>
    <t>46</t>
  </si>
  <si>
    <t>Kiküldetések kiadásai (K341)</t>
  </si>
  <si>
    <t>47</t>
  </si>
  <si>
    <t>Reklám- és propagandakiadások (K342)</t>
  </si>
  <si>
    <t>48</t>
  </si>
  <si>
    <t>49</t>
  </si>
  <si>
    <t>Működési célú előzetesen felszámított általános forgalmi adó (K351)</t>
  </si>
  <si>
    <t>50</t>
  </si>
  <si>
    <t>Fizetendő általános forgalmi adó  (K352)</t>
  </si>
  <si>
    <t>51</t>
  </si>
  <si>
    <t>Egyéb dologi kiadások (K355)</t>
  </si>
  <si>
    <t>115</t>
  </si>
  <si>
    <t>ebből: egyéb, az önkormányzat rendeletében megállapított juttatás (K48)</t>
  </si>
  <si>
    <t>ebből: települési támogatás [Szoctv. 45. §], (K48)</t>
  </si>
  <si>
    <t>A helyi önkormányzatok előző évi elszámolásából származó kiadások (K5021)</t>
  </si>
  <si>
    <t>124</t>
  </si>
  <si>
    <t>A helyi önkormányzatok törvényi előíráson alapuló befizetései (K5022)</t>
  </si>
  <si>
    <t>ebből: központi költségvetési szervek (K506)</t>
  </si>
  <si>
    <t>179</t>
  </si>
  <si>
    <t>ebből: egyházi jogi személyek (K512)</t>
  </si>
  <si>
    <t>ebből: egyéb civil szervezetek (K512)</t>
  </si>
  <si>
    <t>183</t>
  </si>
  <si>
    <t>185</t>
  </si>
  <si>
    <t>ebből:önkormányzati többségi tulajdonú nem pénzügyi vállalkozások (K512)</t>
  </si>
  <si>
    <t>189</t>
  </si>
  <si>
    <t>Tartalékok (K513)</t>
  </si>
  <si>
    <t>Immateriális javak beszerzése, létesítése (K61)</t>
  </si>
  <si>
    <t>194</t>
  </si>
  <si>
    <t>Informatikai eszközök beszerzése, létesítése (K63)</t>
  </si>
  <si>
    <t>195</t>
  </si>
  <si>
    <t>Egyéb tárgyi eszközök beszerzése, létesítése (K64)</t>
  </si>
  <si>
    <t>Beruházási célú előzetesen felszámított általános forgalmi adó (K67)</t>
  </si>
  <si>
    <t>Ingatlanok felújítása (K71)</t>
  </si>
  <si>
    <t>203</t>
  </si>
  <si>
    <t>205</t>
  </si>
  <si>
    <t>Felújítási célú előzetesen felszámított általános forgalmi adó (K74)</t>
  </si>
  <si>
    <t>206</t>
  </si>
  <si>
    <t>B1-B7. Költségvetési bevételek</t>
  </si>
  <si>
    <t>Helyi önkormányzatok működésének általános támogatása (B111)</t>
  </si>
  <si>
    <t>02</t>
  </si>
  <si>
    <t>Települési önkormányzatok egyes köznevelési feladatainak támogatása (B112)</t>
  </si>
  <si>
    <t>Települési önkormányzatok egyes szociális és gyermekjóléti feladatainak támogatása (B1131)</t>
  </si>
  <si>
    <t>Települési önkormányzatok gyermekétkeztetési feladatainak támogatása (B1132)</t>
  </si>
  <si>
    <t>05</t>
  </si>
  <si>
    <t>Települési önkormányzatok szociális, gyermekjóléti  és gyermekétkeztetési feladatainak támogatása (=03+04) (B113)</t>
  </si>
  <si>
    <t>Települési önkormányzatok kulturális feladatainak támogatása (B114)</t>
  </si>
  <si>
    <t>Önkormányzatok működési támogatásai (=01+02+05+06+07+08) (B11)</t>
  </si>
  <si>
    <t>Egyéb működési célú támogatások bevételei államháztartáson belülről (=35+…+44) (B16)</t>
  </si>
  <si>
    <t>38</t>
  </si>
  <si>
    <t>ebből: társadalombiztosítás pénzügyi alapjai (B16)</t>
  </si>
  <si>
    <t>Működési célú támogatások államháztartáson belülről (=09+...+12+23+34) (B1)</t>
  </si>
  <si>
    <t>Felhalmozási célú önkormányzati támogatások (B21)</t>
  </si>
  <si>
    <t>81</t>
  </si>
  <si>
    <t>Felhalmozási célú támogatások államháztartáson belülről (=46+47+48+59+70) (B2)</t>
  </si>
  <si>
    <t>109</t>
  </si>
  <si>
    <t>ebből: építményadó  (B34)</t>
  </si>
  <si>
    <t>ebből: telekadó (B34)</t>
  </si>
  <si>
    <t>ebből: állandó jelleggel végzett iparűzési tevékenység után fizetett helyi iparűzési adó (B351)</t>
  </si>
  <si>
    <t>154</t>
  </si>
  <si>
    <t>ebből: tartózkodás után fizetett idegenforgalmi adó  (B355)</t>
  </si>
  <si>
    <t>165</t>
  </si>
  <si>
    <t>ebből: egyéb bírság (B36)</t>
  </si>
  <si>
    <t>ebből: önkormányzat által beszedett talajterhelési díj (B36)</t>
  </si>
  <si>
    <t>184</t>
  </si>
  <si>
    <t>ebből: államháztartáson belül (B403)</t>
  </si>
  <si>
    <t>198</t>
  </si>
  <si>
    <t>Ellátási díjak (B405)</t>
  </si>
  <si>
    <t>199</t>
  </si>
  <si>
    <t>Kiszámlázott általános forgalmi adó (B406)</t>
  </si>
  <si>
    <t>209</t>
  </si>
  <si>
    <t>218</t>
  </si>
  <si>
    <t>ebből: kiadások visszatérítései (B411)</t>
  </si>
  <si>
    <t>224</t>
  </si>
  <si>
    <t>236</t>
  </si>
  <si>
    <t>ebből: nonprofit gazdasági társaságok (B64)</t>
  </si>
  <si>
    <t>ebből: háztartások (B75)</t>
  </si>
  <si>
    <t>K9. Finanszírozási kiadások</t>
  </si>
  <si>
    <t>Hosszú lejáratú hitelek, kölcsönök törlesztése pénzügyi vállalkozásnak (&gt;=02) (K9111)</t>
  </si>
  <si>
    <t>Hitel-, kölcsöntörlesztés államháztartáson kívülre (=01+03+04) (K911)</t>
  </si>
  <si>
    <t>Államháztartáson belüli megelőlegezések visszafizetése (K914)</t>
  </si>
  <si>
    <t>Központi, irányító szervi támogatások folyósítása (K915)</t>
  </si>
  <si>
    <t>Belföldi finanszírozás kiadásai (=06+17+…+23+26) (K91)</t>
  </si>
  <si>
    <t>Finanszírozási kiadások (=27+35+36+37) (K9)</t>
  </si>
  <si>
    <t>B8. Finanszírozási bevételek</t>
  </si>
  <si>
    <t>Előző év költségvetési maradványának igénybevétele (B8131)</t>
  </si>
  <si>
    <t>Maradvány igénybevétele (=11+12) (B813)</t>
  </si>
  <si>
    <t>Központi, irányító szervi támogatás (B816)</t>
  </si>
  <si>
    <t>Belföldi finanszírozás bevételei (=04+10+13+…+18+21) (B81)</t>
  </si>
  <si>
    <t>Finanszírozási bevételek (=22+28+29+30) (B8)</t>
  </si>
  <si>
    <t>Tény/Mód ei (%)</t>
  </si>
  <si>
    <t>adatok Forintban</t>
  </si>
  <si>
    <t>Villamosenergia szolgáltatás díja (K3311)</t>
  </si>
  <si>
    <t>Gázenergia szolgáltatás díja (K3312)</t>
  </si>
  <si>
    <t>Víz- és csatorna szolgáltatás díja (K3314)</t>
  </si>
  <si>
    <t>Közüzemi díjak (=35+...+38) (K331)</t>
  </si>
  <si>
    <t>41</t>
  </si>
  <si>
    <t>Bérleti és lízing díjak (&gt;=42) (K333)</t>
  </si>
  <si>
    <t>Közvetített szolgáltatások  (&gt;=45) (K335)</t>
  </si>
  <si>
    <t>Egyéb szolgáltatások (&gt;=48)  (K337)</t>
  </si>
  <si>
    <t>Szolgáltatási kiadások (=39+40+41+43+44+46+47) (K33)</t>
  </si>
  <si>
    <t>52</t>
  </si>
  <si>
    <t>Kiküldetések, reklám- és propagandakiadások (=50+51) (K34)</t>
  </si>
  <si>
    <t>53</t>
  </si>
  <si>
    <t>54</t>
  </si>
  <si>
    <t>55</t>
  </si>
  <si>
    <t>Kamatkiadások (&gt;=56+57) (K353)</t>
  </si>
  <si>
    <t>62</t>
  </si>
  <si>
    <t>63</t>
  </si>
  <si>
    <t>Különféle befizetések és egyéb dologi kiadások (=53+54+55+58+62) (K35)</t>
  </si>
  <si>
    <t>64</t>
  </si>
  <si>
    <t>Dologi kiadások (=31+34+49+52+63) (K3)</t>
  </si>
  <si>
    <t>104</t>
  </si>
  <si>
    <t>Egyéb nem intézményi ellátások (&gt;=105+…+123) (K48)</t>
  </si>
  <si>
    <t>119</t>
  </si>
  <si>
    <t>121</t>
  </si>
  <si>
    <t>Ellátottak pénzbeli juttatásai (=65+66+77+78+89+98+101+104) (K4)</t>
  </si>
  <si>
    <t>127</t>
  </si>
  <si>
    <t>128</t>
  </si>
  <si>
    <t>130</t>
  </si>
  <si>
    <t>Elvonások és befizetések (=127+128+129) (K502)</t>
  </si>
  <si>
    <t>132</t>
  </si>
  <si>
    <t>Működési célú visszatérítendő támogatások, kölcsönök nyújtása államháztartáson belülre (=133+…+142) (K504)</t>
  </si>
  <si>
    <t>Egyéb működési célú támogatások államháztartáson belülre (=155+…+164) (K506)</t>
  </si>
  <si>
    <t>155</t>
  </si>
  <si>
    <t>158</t>
  </si>
  <si>
    <t>ebből: egyéb fejezeti kezelésű előirányzatok (K506)</t>
  </si>
  <si>
    <t>Működési célú garancia- és kezességvállalásból származó kifizetés államháztartáson kívülre (&gt;=166) (K507)</t>
  </si>
  <si>
    <t>182</t>
  </si>
  <si>
    <t>Egyéb működési célú támogatások államháztartáson kívülre (=183+…+192) (K512)</t>
  </si>
  <si>
    <t>193</t>
  </si>
  <si>
    <t>Egyéb működési célú kiadások (=125+130+131+132+143+154+165+167+179+180+181+182+193) (K5)</t>
  </si>
  <si>
    <t>196</t>
  </si>
  <si>
    <t>Ingatlanok beszerzése, létesítése (&gt;=197) (K62)</t>
  </si>
  <si>
    <t>204</t>
  </si>
  <si>
    <t>Beruházások (=195+196+198+199+200+202+204) (K6)</t>
  </si>
  <si>
    <t>210</t>
  </si>
  <si>
    <t>Felújítások (=206+...+209) (K7)</t>
  </si>
  <si>
    <t>273</t>
  </si>
  <si>
    <t>Költségvetési kiadások (=20+21+64+124+194+205+210+272) (K1-K8)</t>
  </si>
  <si>
    <t>108</t>
  </si>
  <si>
    <t>Vagyoni tipusú adók (=109+…+114) (B34)</t>
  </si>
  <si>
    <t>111</t>
  </si>
  <si>
    <t>Értékesítési és forgalmi adók (=116+…+135) (B351)</t>
  </si>
  <si>
    <t>145</t>
  </si>
  <si>
    <t>Egyéb áruhasználati és szolgáltatási adók  (=146+…+161) (B355)</t>
  </si>
  <si>
    <t>152</t>
  </si>
  <si>
    <t>162</t>
  </si>
  <si>
    <t>Termékek és szolgáltatások adói (=115+136+140+141+145)  (B35)</t>
  </si>
  <si>
    <t>163</t>
  </si>
  <si>
    <t>Egyéb közhatalmi bevételek (&gt;=164+…+181) (B36)</t>
  </si>
  <si>
    <t>175</t>
  </si>
  <si>
    <t>Közhatalmi bevételek (=93+94+104+108+162+163) (B3)</t>
  </si>
  <si>
    <t>Szolgáltatások ellenértéke (&gt;=185+186) (B402)</t>
  </si>
  <si>
    <t>187</t>
  </si>
  <si>
    <t>Közvetített szolgáltatások ellenértéke  (&gt;=188) (B403)</t>
  </si>
  <si>
    <t>188</t>
  </si>
  <si>
    <t>Tulajdonosi bevételek (&gt;=190+…+195) (B404)</t>
  </si>
  <si>
    <t>197</t>
  </si>
  <si>
    <t>Egyéb kapott (járó) kamatok és kamatjellegű bevételek (&gt;=204+205+206) (B4082)</t>
  </si>
  <si>
    <t>207</t>
  </si>
  <si>
    <t>Kamatbevételek és más nyereségjellegű bevételek (=199+203) (B408)</t>
  </si>
  <si>
    <t>215</t>
  </si>
  <si>
    <t>Biztosító által fizetett kártérítés (B410)</t>
  </si>
  <si>
    <t>216</t>
  </si>
  <si>
    <t>Egyéb működési bevételek (&gt;=217+218) (B411)</t>
  </si>
  <si>
    <t>219</t>
  </si>
  <si>
    <t>Működési bevételek (=183+184+187+189+196+197+198+207+214+215+216) (B4)</t>
  </si>
  <si>
    <t>222</t>
  </si>
  <si>
    <t>Ingatlanok értékesítése (&gt;=223) (B52)</t>
  </si>
  <si>
    <t>Egyéb tárgyi eszközök értékesítése (B53)</t>
  </si>
  <si>
    <t>230</t>
  </si>
  <si>
    <t>Felhalmozási bevételek (=220+222+224+225+228) (B5)</t>
  </si>
  <si>
    <t>234</t>
  </si>
  <si>
    <t>Működési célú visszatérítendő támogatások, kölcsönök visszatérülése államháztartáson kívülről (=235+…+243) (B64)</t>
  </si>
  <si>
    <t>256</t>
  </si>
  <si>
    <t>Működési célú átvett pénzeszközök (=231+...+234+244) (B6)</t>
  </si>
  <si>
    <t>260</t>
  </si>
  <si>
    <t>Felhalmozási célú visszatérítendő támogatások, kölcsönök visszatérülése államháztartáson kívülről (=261+…+269) (B74)</t>
  </si>
  <si>
    <t>270</t>
  </si>
  <si>
    <t>Egyéb felhalmozási célú átvett pénzeszközök (=271+…+281) (B75)</t>
  </si>
  <si>
    <t>274</t>
  </si>
  <si>
    <t>278</t>
  </si>
  <si>
    <t>ebből: egyéb vállalkozások (B75)</t>
  </si>
  <si>
    <t>282</t>
  </si>
  <si>
    <t>Felhalmozási célú átvett pénzeszközök (=257+…+260+270) (B7)</t>
  </si>
  <si>
    <t>283</t>
  </si>
  <si>
    <t>Költségvetési bevételek (=45+81+182+219+230+256+282) (B1-B7)</t>
  </si>
  <si>
    <t>Ruházati költségtérítés (K1108)</t>
  </si>
  <si>
    <t>ebből: köztemetés [Szoctv. 48. §], (K48)</t>
  </si>
  <si>
    <t>Működési célú költsgévetési támogatások és kiegészítő támogatások (B115)</t>
  </si>
  <si>
    <t>Elszámolásból származó bevételek (B116)</t>
  </si>
  <si>
    <t>Egyéb fFelhalmozási célú  támogatások bevételei államháztartáson belülről (B25)</t>
  </si>
  <si>
    <t>Készletértékesítés ellenértéke (B401)</t>
  </si>
  <si>
    <t>Államháztartáson belüli megelőlegezések (B814)</t>
  </si>
  <si>
    <t>Normatív jutalmak (K1102)</t>
  </si>
  <si>
    <t>Elvonások és befizetések bevételei (B12)</t>
  </si>
  <si>
    <t>ebből: központi kezelésű előirányzatok (B16)</t>
  </si>
  <si>
    <t>ebből: egyéb fejezeti kezelésű előirányzatok (B16)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</si>
</sst>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 CE"/>
      <charset val="238"/>
    </font>
    <font>
      <b/>
      <sz val="10"/>
      <name val="Arial CE"/>
      <charset val="238"/>
    </font>
    <font>
      <sz val="10"/>
      <name val="Calibri   "/>
      <charset val="238"/>
    </font>
    <font>
      <b/>
      <i/>
      <sz val="10"/>
      <name val="Calibri   "/>
      <charset val="238"/>
    </font>
    <font>
      <b/>
      <sz val="10"/>
      <color indexed="8"/>
      <name val="Calibri   "/>
      <charset val="238"/>
    </font>
    <font>
      <b/>
      <sz val="10"/>
      <name val="Calibri   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9" fontId="2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9" fontId="2" fillId="0" borderId="0" xfId="0" applyNumberFormat="1" applyFont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AC6CF-DD50-4E32-822D-ECE306EAC621}">
  <dimension ref="A1:F162"/>
  <sheetViews>
    <sheetView tabSelected="1" workbookViewId="0">
      <selection activeCell="F137" sqref="F137"/>
    </sheetView>
  </sheetViews>
  <sheetFormatPr defaultRowHeight="12.75"/>
  <cols>
    <col min="1" max="1" width="4" style="1" bestFit="1" customWidth="1"/>
    <col min="2" max="2" width="54.85546875" style="18" bestFit="1" customWidth="1"/>
    <col min="3" max="4" width="12.85546875" style="2" bestFit="1" customWidth="1"/>
    <col min="5" max="5" width="12.7109375" style="2" bestFit="1" customWidth="1"/>
    <col min="6" max="6" width="16.28515625" style="8" bestFit="1" customWidth="1"/>
  </cols>
  <sheetData>
    <row r="1" spans="1:6">
      <c r="F1" s="5" t="s">
        <v>158</v>
      </c>
    </row>
    <row r="2" spans="1:6" s="12" customFormat="1" ht="18.75" customHeight="1">
      <c r="A2" s="21" t="s">
        <v>0</v>
      </c>
      <c r="B2" s="21"/>
      <c r="C2" s="21"/>
      <c r="D2" s="21"/>
      <c r="E2" s="21"/>
      <c r="F2" s="21"/>
    </row>
    <row r="3" spans="1:6" s="13" customFormat="1" ht="25.5">
      <c r="A3" s="10" t="s">
        <v>1</v>
      </c>
      <c r="B3" s="19" t="s">
        <v>2</v>
      </c>
      <c r="C3" s="10" t="s">
        <v>3</v>
      </c>
      <c r="D3" s="10" t="s">
        <v>4</v>
      </c>
      <c r="E3" s="10" t="s">
        <v>5</v>
      </c>
      <c r="F3" s="11" t="s">
        <v>157</v>
      </c>
    </row>
    <row r="4" spans="1:6">
      <c r="A4" s="14" t="s">
        <v>6</v>
      </c>
      <c r="B4" s="15" t="s">
        <v>7</v>
      </c>
      <c r="C4" s="6">
        <v>677240256</v>
      </c>
      <c r="D4" s="6">
        <v>664258405</v>
      </c>
      <c r="E4" s="6">
        <v>312227289</v>
      </c>
      <c r="F4" s="3">
        <f>E4/D4</f>
        <v>0.47003889849161939</v>
      </c>
    </row>
    <row r="5" spans="1:6">
      <c r="A5" s="14">
        <v>2</v>
      </c>
      <c r="B5" s="15" t="s">
        <v>262</v>
      </c>
      <c r="C5" s="6"/>
      <c r="D5" s="6">
        <v>400000</v>
      </c>
      <c r="E5" s="6">
        <v>400000</v>
      </c>
      <c r="F5" s="3"/>
    </row>
    <row r="6" spans="1:6">
      <c r="A6" s="14" t="s">
        <v>8</v>
      </c>
      <c r="B6" s="15" t="s">
        <v>9</v>
      </c>
      <c r="C6" s="6">
        <v>4</v>
      </c>
      <c r="D6" s="6">
        <v>4</v>
      </c>
      <c r="E6" s="6">
        <v>0</v>
      </c>
      <c r="F6" s="3">
        <f t="shared" ref="F6:F69" si="0">E6/D6</f>
        <v>0</v>
      </c>
    </row>
    <row r="7" spans="1:6" ht="25.5">
      <c r="A7" s="14" t="s">
        <v>10</v>
      </c>
      <c r="B7" s="15" t="s">
        <v>11</v>
      </c>
      <c r="C7" s="6">
        <v>538068</v>
      </c>
      <c r="D7" s="6">
        <v>4724348</v>
      </c>
      <c r="E7" s="6">
        <v>4541460</v>
      </c>
      <c r="F7" s="3">
        <f>E7/D7</f>
        <v>0.961288203155229</v>
      </c>
    </row>
    <row r="8" spans="1:6">
      <c r="A8" s="14" t="s">
        <v>12</v>
      </c>
      <c r="B8" s="15" t="s">
        <v>13</v>
      </c>
      <c r="C8" s="6">
        <v>6063096</v>
      </c>
      <c r="D8" s="6">
        <v>6063096</v>
      </c>
      <c r="E8" s="6">
        <v>824139</v>
      </c>
      <c r="F8" s="3">
        <f t="shared" si="0"/>
        <v>0.13592709071405104</v>
      </c>
    </row>
    <row r="9" spans="1:6">
      <c r="A9" s="14" t="s">
        <v>14</v>
      </c>
      <c r="B9" s="15" t="s">
        <v>15</v>
      </c>
      <c r="C9" s="6">
        <v>25703300</v>
      </c>
      <c r="D9" s="6">
        <v>48138813</v>
      </c>
      <c r="E9" s="6">
        <v>38359861</v>
      </c>
      <c r="F9" s="3">
        <f t="shared" si="0"/>
        <v>0.79685930353122747</v>
      </c>
    </row>
    <row r="10" spans="1:6">
      <c r="A10" s="14">
        <v>8</v>
      </c>
      <c r="B10" s="15" t="s">
        <v>255</v>
      </c>
      <c r="C10" s="6">
        <v>300000</v>
      </c>
      <c r="D10" s="6">
        <v>300000</v>
      </c>
      <c r="E10" s="6">
        <v>0</v>
      </c>
      <c r="F10" s="3">
        <f t="shared" si="0"/>
        <v>0</v>
      </c>
    </row>
    <row r="11" spans="1:6">
      <c r="A11" s="14" t="s">
        <v>16</v>
      </c>
      <c r="B11" s="15" t="s">
        <v>17</v>
      </c>
      <c r="C11" s="6">
        <v>4564420</v>
      </c>
      <c r="D11" s="6">
        <v>4444420</v>
      </c>
      <c r="E11" s="6">
        <v>1928973</v>
      </c>
      <c r="F11" s="3">
        <f t="shared" si="0"/>
        <v>0.43402131211721662</v>
      </c>
    </row>
    <row r="12" spans="1:6">
      <c r="A12" s="14" t="s">
        <v>18</v>
      </c>
      <c r="B12" s="15" t="s">
        <v>19</v>
      </c>
      <c r="C12" s="6">
        <v>3060008</v>
      </c>
      <c r="D12" s="6">
        <v>3060008</v>
      </c>
      <c r="E12" s="6"/>
      <c r="F12" s="3">
        <f t="shared" si="0"/>
        <v>0</v>
      </c>
    </row>
    <row r="13" spans="1:6">
      <c r="A13" s="14" t="s">
        <v>21</v>
      </c>
      <c r="B13" s="15" t="s">
        <v>22</v>
      </c>
      <c r="C13" s="6">
        <v>9389012</v>
      </c>
      <c r="D13" s="6">
        <v>19395957</v>
      </c>
      <c r="E13" s="6">
        <v>14136976</v>
      </c>
      <c r="F13" s="3">
        <f t="shared" si="0"/>
        <v>0.72886199943627428</v>
      </c>
    </row>
    <row r="14" spans="1:6">
      <c r="A14" s="14" t="s">
        <v>23</v>
      </c>
      <c r="B14" s="15" t="s">
        <v>24</v>
      </c>
      <c r="C14" s="6">
        <f>SUM(C4:C13)</f>
        <v>726858164</v>
      </c>
      <c r="D14" s="6">
        <f>SUM(D4:D13)</f>
        <v>750785051</v>
      </c>
      <c r="E14" s="6">
        <f t="shared" ref="E14" si="1">SUM(E4:E13)</f>
        <v>372418698</v>
      </c>
      <c r="F14" s="3">
        <f t="shared" si="0"/>
        <v>0.49603904273794602</v>
      </c>
    </row>
    <row r="15" spans="1:6">
      <c r="A15" s="14" t="s">
        <v>25</v>
      </c>
      <c r="B15" s="15" t="s">
        <v>26</v>
      </c>
      <c r="C15" s="6">
        <v>72502680</v>
      </c>
      <c r="D15" s="6">
        <v>81094216</v>
      </c>
      <c r="E15" s="6">
        <v>36414981</v>
      </c>
      <c r="F15" s="3">
        <f t="shared" si="0"/>
        <v>0.4490453548499686</v>
      </c>
    </row>
    <row r="16" spans="1:6" ht="25.5">
      <c r="A16" s="14" t="s">
        <v>27</v>
      </c>
      <c r="B16" s="15" t="s">
        <v>28</v>
      </c>
      <c r="C16" s="6">
        <v>36855000</v>
      </c>
      <c r="D16" s="6">
        <v>34245000</v>
      </c>
      <c r="E16" s="6">
        <v>11400507</v>
      </c>
      <c r="F16" s="3">
        <f t="shared" si="0"/>
        <v>0.3329101182654402</v>
      </c>
    </row>
    <row r="17" spans="1:6">
      <c r="A17" s="14" t="s">
        <v>29</v>
      </c>
      <c r="B17" s="15" t="s">
        <v>30</v>
      </c>
      <c r="C17" s="6">
        <v>13577192</v>
      </c>
      <c r="D17" s="6">
        <v>15280201</v>
      </c>
      <c r="E17" s="6">
        <v>11247580</v>
      </c>
      <c r="F17" s="3">
        <f t="shared" si="0"/>
        <v>0.73608848469990673</v>
      </c>
    </row>
    <row r="18" spans="1:6">
      <c r="A18" s="14" t="s">
        <v>31</v>
      </c>
      <c r="B18" s="15" t="s">
        <v>32</v>
      </c>
      <c r="C18" s="6">
        <f>SUM(C15:C17)</f>
        <v>122934872</v>
      </c>
      <c r="D18" s="6">
        <f t="shared" ref="D18:E18" si="2">SUM(D15:D17)</f>
        <v>130619417</v>
      </c>
      <c r="E18" s="6">
        <f t="shared" si="2"/>
        <v>59063068</v>
      </c>
      <c r="F18" s="3">
        <f t="shared" si="0"/>
        <v>0.45217678471187789</v>
      </c>
    </row>
    <row r="19" spans="1:6" ht="17.25" customHeight="1">
      <c r="A19" s="16" t="s">
        <v>33</v>
      </c>
      <c r="B19" s="17" t="s">
        <v>34</v>
      </c>
      <c r="C19" s="7">
        <f>C18+C14</f>
        <v>849793036</v>
      </c>
      <c r="D19" s="7">
        <f>D18+D14</f>
        <v>881404468</v>
      </c>
      <c r="E19" s="7">
        <f t="shared" ref="E19" si="3">E18+E14</f>
        <v>431481766</v>
      </c>
      <c r="F19" s="4">
        <f t="shared" si="0"/>
        <v>0.4895388912414726</v>
      </c>
    </row>
    <row r="20" spans="1:6" ht="25.5">
      <c r="A20" s="16" t="s">
        <v>35</v>
      </c>
      <c r="B20" s="17" t="s">
        <v>36</v>
      </c>
      <c r="C20" s="7">
        <v>114944322</v>
      </c>
      <c r="D20" s="7">
        <v>119053809</v>
      </c>
      <c r="E20" s="7">
        <f>E21+E22+E23+E24</f>
        <v>65367473</v>
      </c>
      <c r="F20" s="4">
        <f t="shared" si="0"/>
        <v>0.54905822458817766</v>
      </c>
    </row>
    <row r="21" spans="1:6">
      <c r="A21" s="14" t="s">
        <v>37</v>
      </c>
      <c r="B21" s="15" t="s">
        <v>38</v>
      </c>
      <c r="C21" s="6">
        <v>0</v>
      </c>
      <c r="D21" s="6">
        <v>0</v>
      </c>
      <c r="E21" s="6">
        <v>54281178</v>
      </c>
      <c r="F21" s="3"/>
    </row>
    <row r="22" spans="1:6">
      <c r="A22" s="14" t="s">
        <v>39</v>
      </c>
      <c r="B22" s="15" t="s">
        <v>40</v>
      </c>
      <c r="C22" s="6">
        <v>0</v>
      </c>
      <c r="D22" s="6">
        <v>0</v>
      </c>
      <c r="E22" s="6">
        <v>2457000</v>
      </c>
      <c r="F22" s="3"/>
    </row>
    <row r="23" spans="1:6">
      <c r="A23" s="14" t="s">
        <v>41</v>
      </c>
      <c r="B23" s="15" t="s">
        <v>42</v>
      </c>
      <c r="C23" s="6">
        <v>0</v>
      </c>
      <c r="D23" s="6">
        <v>0</v>
      </c>
      <c r="E23" s="6">
        <v>1446189</v>
      </c>
      <c r="F23" s="3"/>
    </row>
    <row r="24" spans="1:6">
      <c r="A24" s="14" t="s">
        <v>43</v>
      </c>
      <c r="B24" s="15" t="s">
        <v>44</v>
      </c>
      <c r="C24" s="6">
        <v>0</v>
      </c>
      <c r="D24" s="6">
        <v>0</v>
      </c>
      <c r="E24" s="6">
        <v>7183106</v>
      </c>
      <c r="F24" s="3"/>
    </row>
    <row r="25" spans="1:6">
      <c r="A25" s="14" t="s">
        <v>45</v>
      </c>
      <c r="B25" s="15" t="s">
        <v>46</v>
      </c>
      <c r="C25" s="6">
        <v>1549996</v>
      </c>
      <c r="D25" s="6">
        <v>1573703</v>
      </c>
      <c r="E25" s="6">
        <v>1101441</v>
      </c>
      <c r="F25" s="3">
        <f t="shared" si="0"/>
        <v>0.6999039844239987</v>
      </c>
    </row>
    <row r="26" spans="1:6">
      <c r="A26" s="14" t="s">
        <v>47</v>
      </c>
      <c r="B26" s="15" t="s">
        <v>48</v>
      </c>
      <c r="C26" s="6">
        <v>50325054</v>
      </c>
      <c r="D26" s="6">
        <v>51861734</v>
      </c>
      <c r="E26" s="6">
        <v>19433326</v>
      </c>
      <c r="F26" s="3">
        <f t="shared" si="0"/>
        <v>0.37471415822695014</v>
      </c>
    </row>
    <row r="27" spans="1:6">
      <c r="A27" s="14" t="s">
        <v>49</v>
      </c>
      <c r="B27" s="15" t="s">
        <v>50</v>
      </c>
      <c r="C27" s="6">
        <f>C25+C26</f>
        <v>51875050</v>
      </c>
      <c r="D27" s="6">
        <f t="shared" ref="D27:E27" si="4">D25+D26</f>
        <v>53435437</v>
      </c>
      <c r="E27" s="6">
        <f t="shared" si="4"/>
        <v>20534767</v>
      </c>
      <c r="F27" s="3">
        <f t="shared" si="0"/>
        <v>0.38429117740723256</v>
      </c>
    </row>
    <row r="28" spans="1:6">
      <c r="A28" s="14" t="s">
        <v>51</v>
      </c>
      <c r="B28" s="15" t="s">
        <v>52</v>
      </c>
      <c r="C28" s="6">
        <v>12448036</v>
      </c>
      <c r="D28" s="6">
        <v>12448036</v>
      </c>
      <c r="E28" s="6">
        <v>5426518</v>
      </c>
      <c r="F28" s="3">
        <f t="shared" si="0"/>
        <v>0.43593366857229526</v>
      </c>
    </row>
    <row r="29" spans="1:6">
      <c r="A29" s="14" t="s">
        <v>53</v>
      </c>
      <c r="B29" s="15" t="s">
        <v>54</v>
      </c>
      <c r="C29" s="6">
        <v>1094008</v>
      </c>
      <c r="D29" s="6">
        <v>1094008</v>
      </c>
      <c r="E29" s="6">
        <v>602809</v>
      </c>
      <c r="F29" s="3">
        <f t="shared" si="0"/>
        <v>0.55100968183048027</v>
      </c>
    </row>
    <row r="30" spans="1:6">
      <c r="A30" s="14" t="s">
        <v>55</v>
      </c>
      <c r="B30" s="15" t="s">
        <v>56</v>
      </c>
      <c r="C30" s="6">
        <f>C29+C28</f>
        <v>13542044</v>
      </c>
      <c r="D30" s="6">
        <f t="shared" ref="D30:E30" si="5">D29+D28</f>
        <v>13542044</v>
      </c>
      <c r="E30" s="6">
        <f t="shared" si="5"/>
        <v>6029327</v>
      </c>
      <c r="F30" s="3">
        <f t="shared" si="0"/>
        <v>0.4452302030624033</v>
      </c>
    </row>
    <row r="31" spans="1:6">
      <c r="A31" s="14" t="s">
        <v>57</v>
      </c>
      <c r="B31" s="15" t="s">
        <v>159</v>
      </c>
      <c r="C31" s="6">
        <v>47235484</v>
      </c>
      <c r="D31" s="6">
        <v>48200871</v>
      </c>
      <c r="E31" s="6">
        <v>20974314</v>
      </c>
      <c r="F31" s="3">
        <f t="shared" si="0"/>
        <v>0.43514387945396255</v>
      </c>
    </row>
    <row r="32" spans="1:6">
      <c r="A32" s="14" t="s">
        <v>58</v>
      </c>
      <c r="B32" s="15" t="s">
        <v>160</v>
      </c>
      <c r="C32" s="6">
        <v>9600000</v>
      </c>
      <c r="D32" s="6">
        <v>9746554</v>
      </c>
      <c r="E32" s="6">
        <v>5519862</v>
      </c>
      <c r="F32" s="3">
        <f t="shared" si="0"/>
        <v>0.56633985714335544</v>
      </c>
    </row>
    <row r="33" spans="1:6">
      <c r="A33" s="14" t="s">
        <v>116</v>
      </c>
      <c r="B33" s="15" t="s">
        <v>161</v>
      </c>
      <c r="C33" s="6">
        <v>6179928</v>
      </c>
      <c r="D33" s="6">
        <v>6279928</v>
      </c>
      <c r="E33" s="6">
        <v>2871090</v>
      </c>
      <c r="F33" s="3">
        <f t="shared" si="0"/>
        <v>0.4571851779192373</v>
      </c>
    </row>
    <row r="34" spans="1:6">
      <c r="A34" s="14" t="s">
        <v>60</v>
      </c>
      <c r="B34" s="15" t="s">
        <v>162</v>
      </c>
      <c r="C34" s="6">
        <f>C33+C32+C31</f>
        <v>63015412</v>
      </c>
      <c r="D34" s="6">
        <f t="shared" ref="D34:E34" si="6">SUM(D31:D33)</f>
        <v>64227353</v>
      </c>
      <c r="E34" s="6">
        <f t="shared" si="6"/>
        <v>29365266</v>
      </c>
      <c r="F34" s="3">
        <f t="shared" si="0"/>
        <v>0.45720809948371999</v>
      </c>
    </row>
    <row r="35" spans="1:6">
      <c r="A35" s="14" t="s">
        <v>62</v>
      </c>
      <c r="B35" s="15" t="s">
        <v>59</v>
      </c>
      <c r="C35" s="6">
        <v>93400016</v>
      </c>
      <c r="D35" s="6">
        <v>93123437</v>
      </c>
      <c r="E35" s="6">
        <v>52758602</v>
      </c>
      <c r="F35" s="3">
        <f t="shared" si="0"/>
        <v>0.56654483231756148</v>
      </c>
    </row>
    <row r="36" spans="1:6">
      <c r="A36" s="14" t="s">
        <v>163</v>
      </c>
      <c r="B36" s="15" t="s">
        <v>164</v>
      </c>
      <c r="C36" s="6">
        <v>6070004</v>
      </c>
      <c r="D36" s="6">
        <v>6070004</v>
      </c>
      <c r="E36" s="6">
        <v>3157936</v>
      </c>
      <c r="F36" s="3">
        <f t="shared" si="0"/>
        <v>0.52025270494055686</v>
      </c>
    </row>
    <row r="37" spans="1:6">
      <c r="A37" s="14" t="s">
        <v>64</v>
      </c>
      <c r="B37" s="15" t="s">
        <v>61</v>
      </c>
      <c r="C37" s="6">
        <v>11749344</v>
      </c>
      <c r="D37" s="6">
        <v>12180105</v>
      </c>
      <c r="E37" s="6">
        <v>4630468</v>
      </c>
      <c r="F37" s="3">
        <f t="shared" si="0"/>
        <v>0.38016650923781037</v>
      </c>
    </row>
    <row r="38" spans="1:6">
      <c r="A38" s="14" t="s">
        <v>65</v>
      </c>
      <c r="B38" s="15" t="s">
        <v>165</v>
      </c>
      <c r="C38" s="6">
        <v>66144936</v>
      </c>
      <c r="D38" s="6">
        <v>65407492</v>
      </c>
      <c r="E38" s="6">
        <v>26504346</v>
      </c>
      <c r="F38" s="3">
        <f t="shared" si="0"/>
        <v>0.40521880887895839</v>
      </c>
    </row>
    <row r="39" spans="1:6">
      <c r="A39" s="14" t="s">
        <v>68</v>
      </c>
      <c r="B39" s="15" t="s">
        <v>63</v>
      </c>
      <c r="C39" s="6">
        <v>386871714</v>
      </c>
      <c r="D39" s="6">
        <v>391588750</v>
      </c>
      <c r="E39" s="6">
        <v>120499247</v>
      </c>
      <c r="F39" s="3">
        <f t="shared" si="0"/>
        <v>0.307718868328061</v>
      </c>
    </row>
    <row r="40" spans="1:6">
      <c r="A40" s="14" t="s">
        <v>70</v>
      </c>
      <c r="B40" s="15" t="s">
        <v>166</v>
      </c>
      <c r="C40" s="6">
        <v>98094533</v>
      </c>
      <c r="D40" s="6">
        <v>123113045</v>
      </c>
      <c r="E40" s="6">
        <v>29910099</v>
      </c>
      <c r="F40" s="3">
        <f t="shared" si="0"/>
        <v>0.24294825134087131</v>
      </c>
    </row>
    <row r="41" spans="1:6">
      <c r="A41" s="14" t="s">
        <v>72</v>
      </c>
      <c r="B41" s="15" t="s">
        <v>66</v>
      </c>
      <c r="C41" s="6"/>
      <c r="D41" s="6"/>
      <c r="E41" s="6"/>
      <c r="F41" s="3"/>
    </row>
    <row r="42" spans="1:6">
      <c r="A42" s="14" t="s">
        <v>73</v>
      </c>
      <c r="B42" s="15" t="s">
        <v>167</v>
      </c>
      <c r="C42" s="6">
        <f>SUM(C34:C41)</f>
        <v>725345959</v>
      </c>
      <c r="D42" s="6">
        <f t="shared" ref="D42" si="7">SUM(D34:D41)</f>
        <v>755710186</v>
      </c>
      <c r="E42" s="6">
        <f>SUM(E34:E41)</f>
        <v>266825964</v>
      </c>
      <c r="F42" s="3">
        <f t="shared" si="0"/>
        <v>0.35307975060164137</v>
      </c>
    </row>
    <row r="43" spans="1:6">
      <c r="A43" s="14" t="s">
        <v>75</v>
      </c>
      <c r="B43" s="15" t="s">
        <v>69</v>
      </c>
      <c r="C43" s="6">
        <v>401808</v>
      </c>
      <c r="D43" s="6">
        <v>401808</v>
      </c>
      <c r="E43" s="6">
        <v>68132</v>
      </c>
      <c r="F43" s="3">
        <f t="shared" si="0"/>
        <v>0.1695635726516147</v>
      </c>
    </row>
    <row r="44" spans="1:6">
      <c r="A44" s="14" t="s">
        <v>77</v>
      </c>
      <c r="B44" s="15" t="s">
        <v>71</v>
      </c>
      <c r="C44" s="6">
        <v>20529996</v>
      </c>
      <c r="D44" s="6">
        <v>20529996</v>
      </c>
      <c r="E44" s="6">
        <v>6917327</v>
      </c>
      <c r="F44" s="3">
        <f t="shared" si="0"/>
        <v>0.33693757173649719</v>
      </c>
    </row>
    <row r="45" spans="1:6">
      <c r="A45" s="14" t="s">
        <v>168</v>
      </c>
      <c r="B45" s="15" t="s">
        <v>169</v>
      </c>
      <c r="C45" s="6">
        <f>SUM(C43:C44)</f>
        <v>20931804</v>
      </c>
      <c r="D45" s="6">
        <f t="shared" ref="D45:E45" si="8">SUM(D43:D44)</f>
        <v>20931804</v>
      </c>
      <c r="E45" s="6">
        <f t="shared" si="8"/>
        <v>6985459</v>
      </c>
      <c r="F45" s="3">
        <f t="shared" si="0"/>
        <v>0.3337246517309258</v>
      </c>
    </row>
    <row r="46" spans="1:6" ht="25.5">
      <c r="A46" s="14" t="s">
        <v>170</v>
      </c>
      <c r="B46" s="15" t="s">
        <v>74</v>
      </c>
      <c r="C46" s="6">
        <v>145122354</v>
      </c>
      <c r="D46" s="6">
        <v>133263610</v>
      </c>
      <c r="E46" s="6">
        <v>49182768</v>
      </c>
      <c r="F46" s="3">
        <f t="shared" si="0"/>
        <v>0.36906375266286123</v>
      </c>
    </row>
    <row r="47" spans="1:6">
      <c r="A47" s="14" t="s">
        <v>171</v>
      </c>
      <c r="B47" s="15" t="s">
        <v>76</v>
      </c>
      <c r="C47" s="6"/>
      <c r="D47" s="6">
        <v>17683000</v>
      </c>
      <c r="E47" s="6">
        <v>10735000</v>
      </c>
      <c r="F47" s="3">
        <f t="shared" si="0"/>
        <v>0.60708024656449699</v>
      </c>
    </row>
    <row r="48" spans="1:6">
      <c r="A48" s="14" t="s">
        <v>172</v>
      </c>
      <c r="B48" s="15" t="s">
        <v>173</v>
      </c>
      <c r="C48" s="6">
        <v>10000000</v>
      </c>
      <c r="D48" s="6">
        <v>10002672</v>
      </c>
      <c r="E48" s="6">
        <v>2995919</v>
      </c>
      <c r="F48" s="3">
        <f t="shared" si="0"/>
        <v>0.29951187042822158</v>
      </c>
    </row>
    <row r="49" spans="1:6">
      <c r="A49" s="14" t="s">
        <v>174</v>
      </c>
      <c r="B49" s="15" t="s">
        <v>78</v>
      </c>
      <c r="C49" s="6">
        <v>4508866</v>
      </c>
      <c r="D49" s="6">
        <v>5310127</v>
      </c>
      <c r="E49" s="6">
        <v>3547136</v>
      </c>
      <c r="F49" s="3">
        <f t="shared" si="0"/>
        <v>0.66799456962140458</v>
      </c>
    </row>
    <row r="50" spans="1:6" ht="25.5">
      <c r="A50" s="14" t="s">
        <v>175</v>
      </c>
      <c r="B50" s="15" t="s">
        <v>176</v>
      </c>
      <c r="C50" s="6">
        <f>SUM(C46:C49)</f>
        <v>159631220</v>
      </c>
      <c r="D50" s="6">
        <f t="shared" ref="D50:E50" si="9">SUM(D46:D49)</f>
        <v>166259409</v>
      </c>
      <c r="E50" s="6">
        <f t="shared" si="9"/>
        <v>66460823</v>
      </c>
      <c r="F50" s="3">
        <f t="shared" si="0"/>
        <v>0.39974172529387497</v>
      </c>
    </row>
    <row r="51" spans="1:6">
      <c r="A51" s="16" t="s">
        <v>177</v>
      </c>
      <c r="B51" s="17" t="s">
        <v>178</v>
      </c>
      <c r="C51" s="7">
        <f>C50+C45+C42+C30+C27</f>
        <v>971326077</v>
      </c>
      <c r="D51" s="7">
        <f t="shared" ref="D51:E51" si="10">D50+D45+D42+D30+D27</f>
        <v>1009878880</v>
      </c>
      <c r="E51" s="7">
        <f t="shared" si="10"/>
        <v>366836340</v>
      </c>
      <c r="F51" s="4">
        <f t="shared" si="0"/>
        <v>0.36324785800055548</v>
      </c>
    </row>
    <row r="52" spans="1:6">
      <c r="A52" s="14" t="s">
        <v>179</v>
      </c>
      <c r="B52" s="15" t="s">
        <v>180</v>
      </c>
      <c r="C52" s="6">
        <v>17600000</v>
      </c>
      <c r="D52" s="6">
        <v>17600000</v>
      </c>
      <c r="E52" s="6">
        <v>2174513</v>
      </c>
      <c r="F52" s="3">
        <f t="shared" si="0"/>
        <v>0.12355187500000001</v>
      </c>
    </row>
    <row r="53" spans="1:6" ht="25.5">
      <c r="A53" s="14" t="s">
        <v>181</v>
      </c>
      <c r="B53" s="15" t="s">
        <v>80</v>
      </c>
      <c r="C53" s="6">
        <v>0</v>
      </c>
      <c r="D53" s="6">
        <v>0</v>
      </c>
      <c r="E53" s="6">
        <v>686601</v>
      </c>
      <c r="F53" s="3"/>
    </row>
    <row r="54" spans="1:6">
      <c r="A54" s="14"/>
      <c r="B54" s="15" t="s">
        <v>256</v>
      </c>
      <c r="C54" s="6"/>
      <c r="D54" s="6"/>
      <c r="E54" s="6"/>
      <c r="F54" s="3"/>
    </row>
    <row r="55" spans="1:6">
      <c r="A55" s="14" t="s">
        <v>182</v>
      </c>
      <c r="B55" s="15" t="s">
        <v>81</v>
      </c>
      <c r="C55" s="6">
        <v>0</v>
      </c>
      <c r="D55" s="6">
        <v>0</v>
      </c>
      <c r="E55" s="6">
        <v>1487912</v>
      </c>
      <c r="F55" s="3"/>
    </row>
    <row r="56" spans="1:6" ht="25.5">
      <c r="A56" s="16" t="s">
        <v>83</v>
      </c>
      <c r="B56" s="17" t="s">
        <v>183</v>
      </c>
      <c r="C56" s="7">
        <f>C52</f>
        <v>17600000</v>
      </c>
      <c r="D56" s="7">
        <f t="shared" ref="D56:E56" si="11">D52</f>
        <v>17600000</v>
      </c>
      <c r="E56" s="7">
        <f t="shared" si="11"/>
        <v>2174513</v>
      </c>
      <c r="F56" s="4">
        <f t="shared" si="0"/>
        <v>0.12355187500000001</v>
      </c>
    </row>
    <row r="57" spans="1:6" ht="25.5">
      <c r="A57" s="14" t="s">
        <v>184</v>
      </c>
      <c r="B57" s="15" t="s">
        <v>82</v>
      </c>
      <c r="C57" s="6">
        <v>0</v>
      </c>
      <c r="D57" s="6">
        <v>182623653</v>
      </c>
      <c r="E57" s="6">
        <v>182623653</v>
      </c>
      <c r="F57" s="3">
        <f t="shared" si="0"/>
        <v>1</v>
      </c>
    </row>
    <row r="58" spans="1:6" ht="25.5">
      <c r="A58" s="14" t="s">
        <v>185</v>
      </c>
      <c r="B58" s="15" t="s">
        <v>84</v>
      </c>
      <c r="C58" s="6">
        <v>347431919</v>
      </c>
      <c r="D58" s="6">
        <v>172196589</v>
      </c>
      <c r="E58" s="6">
        <v>86098295</v>
      </c>
      <c r="F58" s="3">
        <f t="shared" si="0"/>
        <v>0.50000000290365798</v>
      </c>
    </row>
    <row r="59" spans="1:6">
      <c r="A59" s="14" t="s">
        <v>186</v>
      </c>
      <c r="B59" s="15" t="s">
        <v>187</v>
      </c>
      <c r="C59" s="6">
        <f>C58+C57</f>
        <v>347431919</v>
      </c>
      <c r="D59" s="6">
        <f t="shared" ref="D59:E59" si="12">D58+D57</f>
        <v>354820242</v>
      </c>
      <c r="E59" s="6">
        <f t="shared" si="12"/>
        <v>268721948</v>
      </c>
      <c r="F59" s="3">
        <f t="shared" si="0"/>
        <v>0.75734672431681616</v>
      </c>
    </row>
    <row r="60" spans="1:6" ht="25.5">
      <c r="A60" s="14" t="s">
        <v>188</v>
      </c>
      <c r="B60" s="15" t="s">
        <v>189</v>
      </c>
      <c r="C60" s="6"/>
      <c r="D60" s="6">
        <v>0</v>
      </c>
      <c r="E60" s="6">
        <v>0</v>
      </c>
      <c r="F60" s="3"/>
    </row>
    <row r="61" spans="1:6" ht="25.5">
      <c r="A61" s="14" t="s">
        <v>126</v>
      </c>
      <c r="B61" s="15" t="s">
        <v>190</v>
      </c>
      <c r="C61" s="6">
        <v>900000</v>
      </c>
      <c r="D61" s="6">
        <v>900000</v>
      </c>
      <c r="E61" s="6">
        <v>225000</v>
      </c>
      <c r="F61" s="3">
        <f t="shared" si="0"/>
        <v>0.25</v>
      </c>
    </row>
    <row r="62" spans="1:6">
      <c r="A62" s="14" t="s">
        <v>191</v>
      </c>
      <c r="B62" s="15" t="s">
        <v>85</v>
      </c>
      <c r="C62" s="6">
        <v>0</v>
      </c>
      <c r="D62" s="6">
        <v>0</v>
      </c>
      <c r="E62" s="6"/>
      <c r="F62" s="3"/>
    </row>
    <row r="63" spans="1:6">
      <c r="A63" s="14" t="s">
        <v>192</v>
      </c>
      <c r="B63" s="15" t="s">
        <v>193</v>
      </c>
      <c r="C63" s="6">
        <v>0</v>
      </c>
      <c r="D63" s="6">
        <v>0</v>
      </c>
      <c r="E63" s="6"/>
      <c r="F63" s="3"/>
    </row>
    <row r="64" spans="1:6" ht="25.5">
      <c r="A64" s="14" t="s">
        <v>128</v>
      </c>
      <c r="B64" s="15" t="s">
        <v>194</v>
      </c>
      <c r="C64" s="6"/>
      <c r="D64" s="6"/>
      <c r="E64" s="6"/>
      <c r="F64" s="3"/>
    </row>
    <row r="65" spans="1:6" ht="25.5">
      <c r="A65" s="14" t="s">
        <v>195</v>
      </c>
      <c r="B65" s="15" t="s">
        <v>196</v>
      </c>
      <c r="C65" s="6">
        <v>27500004</v>
      </c>
      <c r="D65" s="6">
        <v>27500004</v>
      </c>
      <c r="E65" s="6">
        <v>19300515</v>
      </c>
      <c r="F65" s="3">
        <f t="shared" si="0"/>
        <v>0.7018368070055554</v>
      </c>
    </row>
    <row r="66" spans="1:6">
      <c r="A66" s="14" t="s">
        <v>89</v>
      </c>
      <c r="B66" s="15" t="s">
        <v>87</v>
      </c>
      <c r="C66" s="6">
        <v>0</v>
      </c>
      <c r="D66" s="6">
        <v>0</v>
      </c>
      <c r="E66" s="6">
        <v>6000000</v>
      </c>
      <c r="F66" s="3"/>
    </row>
    <row r="67" spans="1:6">
      <c r="A67" s="14" t="s">
        <v>90</v>
      </c>
      <c r="B67" s="15" t="s">
        <v>88</v>
      </c>
      <c r="C67" s="6">
        <v>0</v>
      </c>
      <c r="D67" s="6">
        <v>0</v>
      </c>
      <c r="E67" s="6">
        <v>13300515</v>
      </c>
      <c r="F67" s="3"/>
    </row>
    <row r="68" spans="1:6" ht="25.5">
      <c r="A68" s="14" t="s">
        <v>92</v>
      </c>
      <c r="B68" s="15" t="s">
        <v>91</v>
      </c>
      <c r="C68" s="6">
        <v>0</v>
      </c>
      <c r="D68" s="6">
        <v>0</v>
      </c>
      <c r="E68" s="6"/>
      <c r="F68" s="3"/>
    </row>
    <row r="69" spans="1:6">
      <c r="A69" s="14" t="s">
        <v>197</v>
      </c>
      <c r="B69" s="15" t="s">
        <v>93</v>
      </c>
      <c r="C69" s="6">
        <v>237867368</v>
      </c>
      <c r="D69" s="6">
        <v>198151606</v>
      </c>
      <c r="E69" s="6">
        <v>0</v>
      </c>
      <c r="F69" s="3">
        <f t="shared" si="0"/>
        <v>0</v>
      </c>
    </row>
    <row r="70" spans="1:6" ht="38.25">
      <c r="A70" s="16" t="s">
        <v>95</v>
      </c>
      <c r="B70" s="17" t="s">
        <v>198</v>
      </c>
      <c r="C70" s="7">
        <f>C69+C65+C61+C59</f>
        <v>613699291</v>
      </c>
      <c r="D70" s="7">
        <f t="shared" ref="D70:E70" si="13">D69+D65+D61+D59</f>
        <v>581371852</v>
      </c>
      <c r="E70" s="7">
        <f t="shared" si="13"/>
        <v>288247463</v>
      </c>
      <c r="F70" s="4">
        <f t="shared" ref="F70:F79" si="14">E70/D70</f>
        <v>0.4958056741281654</v>
      </c>
    </row>
    <row r="71" spans="1:6">
      <c r="A71" s="14" t="s">
        <v>97</v>
      </c>
      <c r="B71" s="15" t="s">
        <v>94</v>
      </c>
      <c r="C71" s="6">
        <v>0</v>
      </c>
      <c r="D71" s="6"/>
      <c r="E71" s="6">
        <v>0</v>
      </c>
      <c r="F71" s="3"/>
    </row>
    <row r="72" spans="1:6">
      <c r="A72" s="14" t="s">
        <v>199</v>
      </c>
      <c r="B72" s="15" t="s">
        <v>200</v>
      </c>
      <c r="C72" s="6">
        <v>227429576</v>
      </c>
      <c r="D72" s="6">
        <v>412760286</v>
      </c>
      <c r="E72" s="6">
        <v>22309350</v>
      </c>
      <c r="F72" s="3">
        <f t="shared" si="14"/>
        <v>5.4049167898870966E-2</v>
      </c>
    </row>
    <row r="73" spans="1:6">
      <c r="A73" s="14" t="s">
        <v>133</v>
      </c>
      <c r="B73" s="15" t="s">
        <v>96</v>
      </c>
      <c r="C73" s="6">
        <v>9044996</v>
      </c>
      <c r="D73" s="6">
        <v>7506047</v>
      </c>
      <c r="E73" s="6">
        <v>1490004</v>
      </c>
      <c r="F73" s="3">
        <f t="shared" si="14"/>
        <v>0.19850715030161681</v>
      </c>
    </row>
    <row r="74" spans="1:6">
      <c r="A74" s="14" t="s">
        <v>135</v>
      </c>
      <c r="B74" s="15" t="s">
        <v>98</v>
      </c>
      <c r="C74" s="6">
        <v>2355008</v>
      </c>
      <c r="D74" s="6">
        <v>15706250</v>
      </c>
      <c r="E74" s="6">
        <v>8299690</v>
      </c>
      <c r="F74" s="3">
        <f t="shared" si="14"/>
        <v>0.5284323119777159</v>
      </c>
    </row>
    <row r="75" spans="1:6" ht="25.5">
      <c r="A75" s="14" t="s">
        <v>201</v>
      </c>
      <c r="B75" s="15" t="s">
        <v>99</v>
      </c>
      <c r="C75" s="6">
        <v>63133979</v>
      </c>
      <c r="D75" s="6">
        <v>63667555</v>
      </c>
      <c r="E75" s="6">
        <v>2048390</v>
      </c>
      <c r="F75" s="3">
        <f t="shared" si="14"/>
        <v>3.2173216012457206E-2</v>
      </c>
    </row>
    <row r="76" spans="1:6">
      <c r="A76" s="16" t="s">
        <v>102</v>
      </c>
      <c r="B76" s="17" t="s">
        <v>202</v>
      </c>
      <c r="C76" s="7">
        <f>C75+C74+C73+C72+C71</f>
        <v>301963559</v>
      </c>
      <c r="D76" s="7">
        <f t="shared" ref="D76:E76" si="15">D75+D74+D73+D72+D71</f>
        <v>499640138</v>
      </c>
      <c r="E76" s="7">
        <f t="shared" si="15"/>
        <v>34147434</v>
      </c>
      <c r="F76" s="4">
        <f t="shared" si="14"/>
        <v>6.834405685797805E-2</v>
      </c>
    </row>
    <row r="77" spans="1:6">
      <c r="A77" s="14" t="s">
        <v>104</v>
      </c>
      <c r="B77" s="15" t="s">
        <v>100</v>
      </c>
      <c r="C77" s="6">
        <v>13326024</v>
      </c>
      <c r="D77" s="6">
        <v>25137048</v>
      </c>
      <c r="E77" s="6">
        <v>0</v>
      </c>
      <c r="F77" s="3">
        <f t="shared" si="14"/>
        <v>0</v>
      </c>
    </row>
    <row r="78" spans="1:6" ht="12.75" customHeight="1">
      <c r="A78" s="14" t="s">
        <v>137</v>
      </c>
      <c r="B78" s="15" t="s">
        <v>103</v>
      </c>
      <c r="C78" s="6">
        <v>3598020</v>
      </c>
      <c r="D78" s="6">
        <v>6786996</v>
      </c>
      <c r="E78" s="6">
        <v>0</v>
      </c>
      <c r="F78" s="3">
        <f t="shared" si="14"/>
        <v>0</v>
      </c>
    </row>
    <row r="79" spans="1:6">
      <c r="A79" s="16" t="s">
        <v>203</v>
      </c>
      <c r="B79" s="17" t="s">
        <v>204</v>
      </c>
      <c r="C79" s="7">
        <f>C78+C77</f>
        <v>16924044</v>
      </c>
      <c r="D79" s="7">
        <f t="shared" ref="D79" si="16">D78+D77</f>
        <v>31924044</v>
      </c>
      <c r="E79" s="7">
        <f>E78+E77</f>
        <v>0</v>
      </c>
      <c r="F79" s="4">
        <f t="shared" si="14"/>
        <v>0</v>
      </c>
    </row>
    <row r="80" spans="1:6" ht="25.5">
      <c r="A80" s="16" t="s">
        <v>205</v>
      </c>
      <c r="B80" s="17" t="s">
        <v>206</v>
      </c>
      <c r="C80" s="7">
        <f>C79+C76+C70+C51+C20+C19+C56</f>
        <v>2886250329</v>
      </c>
      <c r="D80" s="7">
        <f t="shared" ref="D80:E80" si="17">D79+D76+D70+D51+D20+D19+D56</f>
        <v>3140873191</v>
      </c>
      <c r="E80" s="7">
        <f t="shared" si="17"/>
        <v>1188254989</v>
      </c>
      <c r="F80" s="4">
        <f>E80/D80</f>
        <v>0.37831995013516612</v>
      </c>
    </row>
    <row r="82" spans="1:6">
      <c r="C82" s="20"/>
    </row>
    <row r="84" spans="1:6" s="12" customFormat="1" ht="19.5" customHeight="1">
      <c r="A84" s="21" t="s">
        <v>144</v>
      </c>
      <c r="B84" s="21"/>
      <c r="C84" s="21"/>
      <c r="D84" s="21"/>
      <c r="E84" s="21"/>
      <c r="F84" s="21"/>
    </row>
    <row r="85" spans="1:6" s="9" customFormat="1" ht="33" customHeight="1">
      <c r="A85" s="10" t="s">
        <v>1</v>
      </c>
      <c r="B85" s="19" t="s">
        <v>2</v>
      </c>
      <c r="C85" s="10" t="s">
        <v>3</v>
      </c>
      <c r="D85" s="10" t="s">
        <v>4</v>
      </c>
      <c r="E85" s="10" t="s">
        <v>5</v>
      </c>
      <c r="F85" s="11" t="s">
        <v>157</v>
      </c>
    </row>
    <row r="86" spans="1:6" ht="25.5">
      <c r="A86" s="14" t="s">
        <v>6</v>
      </c>
      <c r="B86" s="15" t="s">
        <v>145</v>
      </c>
      <c r="C86" s="6">
        <v>33125000</v>
      </c>
      <c r="D86" s="6">
        <v>33125000</v>
      </c>
      <c r="E86" s="6">
        <v>16562500</v>
      </c>
      <c r="F86" s="3">
        <f>E86/D86</f>
        <v>0.5</v>
      </c>
    </row>
    <row r="87" spans="1:6" ht="25.5">
      <c r="A87" s="14" t="s">
        <v>12</v>
      </c>
      <c r="B87" s="15" t="s">
        <v>146</v>
      </c>
      <c r="C87" s="6">
        <v>33125000</v>
      </c>
      <c r="D87" s="6">
        <v>33125000</v>
      </c>
      <c r="E87" s="6">
        <v>16562500</v>
      </c>
      <c r="F87" s="3">
        <f t="shared" ref="F87:F91" si="18">E87/D87</f>
        <v>0.5</v>
      </c>
    </row>
    <row r="88" spans="1:6" ht="21" customHeight="1">
      <c r="A88" s="14" t="s">
        <v>31</v>
      </c>
      <c r="B88" s="15" t="s">
        <v>147</v>
      </c>
      <c r="C88" s="6"/>
      <c r="D88" s="6">
        <v>129018488</v>
      </c>
      <c r="E88" s="6">
        <v>129018488</v>
      </c>
      <c r="F88" s="3">
        <f t="shared" si="18"/>
        <v>1</v>
      </c>
    </row>
    <row r="89" spans="1:6">
      <c r="A89" s="14" t="s">
        <v>33</v>
      </c>
      <c r="B89" s="15" t="s">
        <v>148</v>
      </c>
      <c r="C89" s="6">
        <v>1006953480</v>
      </c>
      <c r="D89" s="6">
        <v>1026561880</v>
      </c>
      <c r="E89" s="6">
        <v>506507789</v>
      </c>
      <c r="F89" s="3">
        <f t="shared" si="18"/>
        <v>0.49340210158592679</v>
      </c>
    </row>
    <row r="90" spans="1:6">
      <c r="A90" s="14" t="s">
        <v>43</v>
      </c>
      <c r="B90" s="15" t="s">
        <v>149</v>
      </c>
      <c r="C90" s="6">
        <f>C89+C87+C88</f>
        <v>1040078480</v>
      </c>
      <c r="D90" s="6">
        <f t="shared" ref="D90:E90" si="19">D89+D87+D88</f>
        <v>1188705368</v>
      </c>
      <c r="E90" s="6">
        <f t="shared" si="19"/>
        <v>652088777</v>
      </c>
      <c r="F90" s="3">
        <f t="shared" si="18"/>
        <v>0.54857056639454838</v>
      </c>
    </row>
    <row r="91" spans="1:6">
      <c r="A91" s="16" t="s">
        <v>116</v>
      </c>
      <c r="B91" s="17" t="s">
        <v>150</v>
      </c>
      <c r="C91" s="7">
        <f>C90</f>
        <v>1040078480</v>
      </c>
      <c r="D91" s="7">
        <f t="shared" ref="D91:E91" si="20">D90</f>
        <v>1188705368</v>
      </c>
      <c r="E91" s="7">
        <f t="shared" si="20"/>
        <v>652088777</v>
      </c>
      <c r="F91" s="4">
        <f t="shared" si="18"/>
        <v>0.54857056639454838</v>
      </c>
    </row>
    <row r="95" spans="1:6" s="12" customFormat="1" ht="19.5" customHeight="1">
      <c r="A95" s="21" t="s">
        <v>105</v>
      </c>
      <c r="B95" s="21"/>
      <c r="C95" s="21"/>
      <c r="D95" s="21"/>
      <c r="E95" s="21"/>
      <c r="F95" s="21"/>
    </row>
    <row r="96" spans="1:6" s="9" customFormat="1" ht="25.5">
      <c r="A96" s="10" t="s">
        <v>1</v>
      </c>
      <c r="B96" s="19" t="s">
        <v>2</v>
      </c>
      <c r="C96" s="10" t="s">
        <v>3</v>
      </c>
      <c r="D96" s="10" t="s">
        <v>4</v>
      </c>
      <c r="E96" s="10" t="s">
        <v>5</v>
      </c>
      <c r="F96" s="11" t="s">
        <v>157</v>
      </c>
    </row>
    <row r="97" spans="1:6" ht="25.5">
      <c r="A97" s="14" t="s">
        <v>6</v>
      </c>
      <c r="B97" s="15" t="s">
        <v>106</v>
      </c>
      <c r="C97" s="6">
        <v>272455659</v>
      </c>
      <c r="D97" s="6">
        <v>272455659</v>
      </c>
      <c r="E97" s="6">
        <v>144887016</v>
      </c>
      <c r="F97" s="3">
        <f>E97/D97</f>
        <v>0.53178200273681964</v>
      </c>
    </row>
    <row r="98" spans="1:6" ht="25.5">
      <c r="A98" s="14" t="s">
        <v>107</v>
      </c>
      <c r="B98" s="15" t="s">
        <v>108</v>
      </c>
      <c r="C98" s="6">
        <v>368753064</v>
      </c>
      <c r="D98" s="6">
        <v>372541464</v>
      </c>
      <c r="E98" s="6">
        <v>194851193</v>
      </c>
      <c r="F98" s="3">
        <f t="shared" ref="F98:F151" si="21">E98/D98</f>
        <v>0.52303223084987926</v>
      </c>
    </row>
    <row r="99" spans="1:6" ht="25.5">
      <c r="A99" s="14" t="s">
        <v>8</v>
      </c>
      <c r="B99" s="15" t="s">
        <v>109</v>
      </c>
      <c r="C99" s="6">
        <v>15727500</v>
      </c>
      <c r="D99" s="6">
        <v>15727500</v>
      </c>
      <c r="E99" s="6">
        <v>46225661</v>
      </c>
      <c r="F99" s="3">
        <f t="shared" si="21"/>
        <v>2.9391614051820061</v>
      </c>
    </row>
    <row r="100" spans="1:6" ht="25.5">
      <c r="A100" s="14" t="s">
        <v>10</v>
      </c>
      <c r="B100" s="15" t="s">
        <v>110</v>
      </c>
      <c r="C100" s="6">
        <v>204049944</v>
      </c>
      <c r="D100" s="6">
        <v>204049944</v>
      </c>
      <c r="E100" s="6">
        <v>76463998</v>
      </c>
      <c r="F100" s="3">
        <f t="shared" si="21"/>
        <v>0.37473177645174949</v>
      </c>
    </row>
    <row r="101" spans="1:6" ht="25.5">
      <c r="A101" s="14" t="s">
        <v>111</v>
      </c>
      <c r="B101" s="15" t="s">
        <v>112</v>
      </c>
      <c r="C101" s="6">
        <f>C100+C99</f>
        <v>219777444</v>
      </c>
      <c r="D101" s="6">
        <f t="shared" ref="D101" si="22">D100+D99</f>
        <v>219777444</v>
      </c>
      <c r="E101" s="6">
        <f>E100+E99</f>
        <v>122689659</v>
      </c>
      <c r="F101" s="3">
        <f t="shared" si="21"/>
        <v>0.55824499897268798</v>
      </c>
    </row>
    <row r="102" spans="1:6" ht="25.5">
      <c r="A102" s="14" t="s">
        <v>12</v>
      </c>
      <c r="B102" s="15" t="s">
        <v>113</v>
      </c>
      <c r="C102" s="6">
        <v>18761808</v>
      </c>
      <c r="D102" s="6">
        <v>18761808</v>
      </c>
      <c r="E102" s="6">
        <v>12602038</v>
      </c>
      <c r="F102" s="3">
        <f t="shared" si="21"/>
        <v>0.67168569255159205</v>
      </c>
    </row>
    <row r="103" spans="1:6" ht="25.5">
      <c r="A103" s="14"/>
      <c r="B103" s="15" t="s">
        <v>257</v>
      </c>
      <c r="C103" s="6"/>
      <c r="D103" s="6"/>
      <c r="E103" s="6"/>
      <c r="F103" s="3" t="e">
        <f t="shared" si="21"/>
        <v>#DIV/0!</v>
      </c>
    </row>
    <row r="104" spans="1:6">
      <c r="A104" s="14"/>
      <c r="B104" s="15" t="s">
        <v>258</v>
      </c>
      <c r="C104" s="6"/>
      <c r="D104" s="6"/>
      <c r="E104" s="6">
        <v>1126445</v>
      </c>
      <c r="F104" s="3" t="e">
        <f t="shared" si="21"/>
        <v>#DIV/0!</v>
      </c>
    </row>
    <row r="105" spans="1:6" ht="25.5">
      <c r="A105" s="14" t="s">
        <v>16</v>
      </c>
      <c r="B105" s="15" t="s">
        <v>114</v>
      </c>
      <c r="C105" s="6">
        <f>C102+C101+C98+C97+C103+C104</f>
        <v>879747975</v>
      </c>
      <c r="D105" s="6">
        <f>D102+D101+D98+D97+D103+D104</f>
        <v>883536375</v>
      </c>
      <c r="E105" s="6">
        <f>E102+E101+E98+E97+E103+E104</f>
        <v>476156351</v>
      </c>
      <c r="F105" s="3">
        <f t="shared" si="21"/>
        <v>0.53892105008127145</v>
      </c>
    </row>
    <row r="106" spans="1:6">
      <c r="A106" s="14">
        <v>10</v>
      </c>
      <c r="B106" s="15" t="s">
        <v>263</v>
      </c>
      <c r="C106" s="6"/>
      <c r="D106" s="6">
        <v>35939255</v>
      </c>
      <c r="E106" s="6">
        <v>35939255</v>
      </c>
      <c r="F106" s="3"/>
    </row>
    <row r="107" spans="1:6" ht="25.5">
      <c r="A107" s="14" t="s">
        <v>55</v>
      </c>
      <c r="B107" s="15" t="s">
        <v>115</v>
      </c>
      <c r="C107" s="6">
        <v>3989245</v>
      </c>
      <c r="D107" s="6">
        <v>27736047</v>
      </c>
      <c r="E107" s="6">
        <v>27639547</v>
      </c>
      <c r="F107" s="3">
        <f t="shared" si="21"/>
        <v>0.99652077312963883</v>
      </c>
    </row>
    <row r="108" spans="1:6">
      <c r="A108" s="14" t="s">
        <v>57</v>
      </c>
      <c r="B108" s="15" t="s">
        <v>264</v>
      </c>
      <c r="C108" s="6">
        <v>0</v>
      </c>
      <c r="D108" s="6">
        <v>0</v>
      </c>
      <c r="E108" s="6">
        <v>21565383</v>
      </c>
      <c r="F108" s="3"/>
    </row>
    <row r="109" spans="1:6">
      <c r="A109" s="14">
        <v>39</v>
      </c>
      <c r="B109" s="15" t="s">
        <v>265</v>
      </c>
      <c r="C109" s="6"/>
      <c r="D109" s="6"/>
      <c r="E109" s="6">
        <v>5977664</v>
      </c>
      <c r="F109" s="3"/>
    </row>
    <row r="110" spans="1:6">
      <c r="A110" s="14" t="s">
        <v>60</v>
      </c>
      <c r="B110" s="15" t="s">
        <v>117</v>
      </c>
      <c r="C110" s="6">
        <v>0</v>
      </c>
      <c r="D110" s="6">
        <v>0</v>
      </c>
      <c r="E110" s="6">
        <v>96500</v>
      </c>
      <c r="F110" s="3"/>
    </row>
    <row r="111" spans="1:6" ht="25.5">
      <c r="A111" s="16" t="s">
        <v>67</v>
      </c>
      <c r="B111" s="17" t="s">
        <v>118</v>
      </c>
      <c r="C111" s="7">
        <f>C107+C105</f>
        <v>883737220</v>
      </c>
      <c r="D111" s="7">
        <f>D107+D105+D106</f>
        <v>947211677</v>
      </c>
      <c r="E111" s="7">
        <f>E107+E105+E106</f>
        <v>539735153</v>
      </c>
      <c r="F111" s="4">
        <f t="shared" si="21"/>
        <v>0.56981471629387437</v>
      </c>
    </row>
    <row r="112" spans="1:6">
      <c r="A112" s="14" t="s">
        <v>68</v>
      </c>
      <c r="B112" s="15" t="s">
        <v>119</v>
      </c>
      <c r="C112" s="6">
        <v>94737038</v>
      </c>
      <c r="D112" s="6">
        <v>1996650</v>
      </c>
      <c r="E112" s="6">
        <v>1996650</v>
      </c>
      <c r="F112" s="3">
        <f t="shared" si="21"/>
        <v>1</v>
      </c>
    </row>
    <row r="113" spans="1:6" ht="25.5">
      <c r="A113" s="14"/>
      <c r="B113" s="15" t="s">
        <v>259</v>
      </c>
      <c r="C113" s="6"/>
      <c r="D113" s="6">
        <v>284737038</v>
      </c>
      <c r="E113" s="6">
        <v>284737038</v>
      </c>
      <c r="F113" s="3"/>
    </row>
    <row r="114" spans="1:6" ht="25.5">
      <c r="A114" s="16" t="s">
        <v>120</v>
      </c>
      <c r="B114" s="17" t="s">
        <v>121</v>
      </c>
      <c r="C114" s="7">
        <f>C113+C112</f>
        <v>94737038</v>
      </c>
      <c r="D114" s="7">
        <f t="shared" ref="D114:E114" si="23">D113+D112</f>
        <v>286733688</v>
      </c>
      <c r="E114" s="7">
        <f t="shared" si="23"/>
        <v>286733688</v>
      </c>
      <c r="F114" s="4">
        <f t="shared" si="21"/>
        <v>1</v>
      </c>
    </row>
    <row r="115" spans="1:6">
      <c r="A115" s="14" t="s">
        <v>207</v>
      </c>
      <c r="B115" s="15" t="s">
        <v>208</v>
      </c>
      <c r="C115" s="6">
        <v>420000000</v>
      </c>
      <c r="D115" s="6">
        <v>420000000</v>
      </c>
      <c r="E115" s="6">
        <v>149252710</v>
      </c>
      <c r="F115" s="3">
        <f t="shared" si="21"/>
        <v>0.35536359523809524</v>
      </c>
    </row>
    <row r="116" spans="1:6">
      <c r="A116" s="14" t="s">
        <v>122</v>
      </c>
      <c r="B116" s="15" t="s">
        <v>123</v>
      </c>
      <c r="C116" s="6">
        <v>0</v>
      </c>
      <c r="D116" s="6">
        <v>0</v>
      </c>
      <c r="E116" s="6">
        <v>118917535</v>
      </c>
      <c r="F116" s="3"/>
    </row>
    <row r="117" spans="1:6">
      <c r="A117" s="14" t="s">
        <v>209</v>
      </c>
      <c r="B117" s="15" t="s">
        <v>124</v>
      </c>
      <c r="C117" s="6">
        <v>0</v>
      </c>
      <c r="D117" s="6">
        <v>0</v>
      </c>
      <c r="E117" s="6">
        <v>30335175</v>
      </c>
      <c r="F117" s="3"/>
    </row>
    <row r="118" spans="1:6">
      <c r="A118" s="14" t="s">
        <v>79</v>
      </c>
      <c r="B118" s="15" t="s">
        <v>210</v>
      </c>
      <c r="C118" s="6">
        <v>761000000</v>
      </c>
      <c r="D118" s="6">
        <v>761000000</v>
      </c>
      <c r="E118" s="6">
        <v>432141095</v>
      </c>
      <c r="F118" s="3">
        <f t="shared" si="21"/>
        <v>0.56785952036793697</v>
      </c>
    </row>
    <row r="119" spans="1:6" ht="25.5">
      <c r="A119" s="14" t="s">
        <v>182</v>
      </c>
      <c r="B119" s="15" t="s">
        <v>125</v>
      </c>
      <c r="C119" s="6">
        <v>0</v>
      </c>
      <c r="D119" s="6">
        <v>0</v>
      </c>
      <c r="E119" s="6">
        <v>432141095</v>
      </c>
      <c r="F119" s="3"/>
    </row>
    <row r="120" spans="1:6" ht="25.5">
      <c r="A120" s="14" t="s">
        <v>211</v>
      </c>
      <c r="B120" s="15" t="s">
        <v>212</v>
      </c>
      <c r="C120" s="6">
        <v>6500000</v>
      </c>
      <c r="D120" s="6">
        <v>6500000</v>
      </c>
      <c r="E120" s="6">
        <v>1107140</v>
      </c>
      <c r="F120" s="3">
        <f t="shared" si="21"/>
        <v>0.17032923076923076</v>
      </c>
    </row>
    <row r="121" spans="1:6">
      <c r="A121" s="14" t="s">
        <v>213</v>
      </c>
      <c r="B121" s="15" t="s">
        <v>127</v>
      </c>
      <c r="C121" s="6">
        <v>0</v>
      </c>
      <c r="D121" s="6">
        <v>0</v>
      </c>
      <c r="E121" s="6">
        <v>1107140</v>
      </c>
      <c r="F121" s="3"/>
    </row>
    <row r="122" spans="1:6" ht="25.5">
      <c r="A122" s="14" t="s">
        <v>214</v>
      </c>
      <c r="B122" s="15" t="s">
        <v>215</v>
      </c>
      <c r="C122" s="6">
        <f>C120+C118</f>
        <v>767500000</v>
      </c>
      <c r="D122" s="6">
        <f t="shared" ref="D122:E122" si="24">D120+D118</f>
        <v>767500000</v>
      </c>
      <c r="E122" s="6">
        <f t="shared" si="24"/>
        <v>433248235</v>
      </c>
      <c r="F122" s="3">
        <f t="shared" si="21"/>
        <v>0.56449281433224752</v>
      </c>
    </row>
    <row r="123" spans="1:6">
      <c r="A123" s="14" t="s">
        <v>216</v>
      </c>
      <c r="B123" s="15" t="s">
        <v>217</v>
      </c>
      <c r="C123" s="6">
        <v>6000000</v>
      </c>
      <c r="D123" s="6">
        <v>6000000</v>
      </c>
      <c r="E123" s="6">
        <v>3554950</v>
      </c>
      <c r="F123" s="3">
        <f t="shared" si="21"/>
        <v>0.59249166666666664</v>
      </c>
    </row>
    <row r="124" spans="1:6">
      <c r="A124" s="14" t="s">
        <v>218</v>
      </c>
      <c r="B124" s="15" t="s">
        <v>129</v>
      </c>
      <c r="C124" s="6">
        <v>0</v>
      </c>
      <c r="D124" s="6">
        <v>0</v>
      </c>
      <c r="E124" s="6">
        <v>65981</v>
      </c>
      <c r="F124" s="3"/>
    </row>
    <row r="125" spans="1:6">
      <c r="A125" s="14" t="s">
        <v>86</v>
      </c>
      <c r="B125" s="15" t="s">
        <v>130</v>
      </c>
      <c r="C125" s="6">
        <v>0</v>
      </c>
      <c r="D125" s="6">
        <v>0</v>
      </c>
      <c r="E125" s="6">
        <v>505050</v>
      </c>
      <c r="F125" s="3"/>
    </row>
    <row r="126" spans="1:6">
      <c r="A126" s="16" t="s">
        <v>195</v>
      </c>
      <c r="B126" s="17" t="s">
        <v>219</v>
      </c>
      <c r="C126" s="7">
        <f>C123+C122+C115</f>
        <v>1193500000</v>
      </c>
      <c r="D126" s="7">
        <f t="shared" ref="D126:E126" si="25">D123+D122+D115</f>
        <v>1193500000</v>
      </c>
      <c r="E126" s="7">
        <f t="shared" si="25"/>
        <v>586055895</v>
      </c>
      <c r="F126" s="4">
        <f t="shared" si="21"/>
        <v>0.49103971093422705</v>
      </c>
    </row>
    <row r="127" spans="1:6">
      <c r="A127" s="16"/>
      <c r="B127" s="15" t="s">
        <v>260</v>
      </c>
      <c r="C127" s="7"/>
      <c r="D127" s="7"/>
      <c r="E127" s="7">
        <v>29528</v>
      </c>
      <c r="F127" s="4"/>
    </row>
    <row r="128" spans="1:6">
      <c r="A128" s="14" t="s">
        <v>131</v>
      </c>
      <c r="B128" s="15" t="s">
        <v>220</v>
      </c>
      <c r="C128" s="6">
        <v>29968928</v>
      </c>
      <c r="D128" s="6">
        <v>29968928</v>
      </c>
      <c r="E128" s="6">
        <v>12366378</v>
      </c>
      <c r="F128" s="3">
        <f t="shared" si="21"/>
        <v>0.41263998498711735</v>
      </c>
    </row>
    <row r="129" spans="1:6">
      <c r="A129" s="14" t="s">
        <v>221</v>
      </c>
      <c r="B129" s="15" t="s">
        <v>222</v>
      </c>
      <c r="C129" s="6">
        <v>65994963</v>
      </c>
      <c r="D129" s="6">
        <v>65994963</v>
      </c>
      <c r="E129" s="6">
        <v>23287673</v>
      </c>
      <c r="F129" s="3">
        <f t="shared" si="21"/>
        <v>0.35287046073501094</v>
      </c>
    </row>
    <row r="130" spans="1:6">
      <c r="A130" s="14" t="s">
        <v>223</v>
      </c>
      <c r="B130" s="15" t="s">
        <v>132</v>
      </c>
      <c r="C130" s="6">
        <v>0</v>
      </c>
      <c r="D130" s="6">
        <v>0</v>
      </c>
      <c r="E130" s="6">
        <v>5000</v>
      </c>
      <c r="F130" s="3"/>
    </row>
    <row r="131" spans="1:6">
      <c r="A131" s="14" t="s">
        <v>92</v>
      </c>
      <c r="B131" s="15" t="s">
        <v>224</v>
      </c>
      <c r="C131" s="6">
        <v>20220384</v>
      </c>
      <c r="D131" s="6">
        <v>20220384</v>
      </c>
      <c r="E131" s="6">
        <v>18552979</v>
      </c>
      <c r="F131" s="3">
        <f t="shared" si="21"/>
        <v>0.91753841074432607</v>
      </c>
    </row>
    <row r="132" spans="1:6">
      <c r="A132" s="14" t="s">
        <v>199</v>
      </c>
      <c r="B132" s="15" t="s">
        <v>134</v>
      </c>
      <c r="C132" s="6">
        <v>48800004</v>
      </c>
      <c r="D132" s="6">
        <v>48800004</v>
      </c>
      <c r="E132" s="6">
        <v>28189896</v>
      </c>
      <c r="F132" s="3">
        <f t="shared" si="21"/>
        <v>0.57766175592936431</v>
      </c>
    </row>
    <row r="133" spans="1:6">
      <c r="A133" s="14" t="s">
        <v>225</v>
      </c>
      <c r="B133" s="15" t="s">
        <v>136</v>
      </c>
      <c r="C133" s="6">
        <v>42416792</v>
      </c>
      <c r="D133" s="6">
        <v>42416792</v>
      </c>
      <c r="E133" s="6">
        <v>19213523</v>
      </c>
      <c r="F133" s="3">
        <f t="shared" si="21"/>
        <v>0.45296973425052983</v>
      </c>
    </row>
    <row r="134" spans="1:6" ht="25.5">
      <c r="A134" s="14" t="s">
        <v>101</v>
      </c>
      <c r="B134" s="15" t="s">
        <v>226</v>
      </c>
      <c r="C134" s="6"/>
      <c r="D134" s="6"/>
      <c r="E134" s="6"/>
      <c r="F134" s="3"/>
    </row>
    <row r="135" spans="1:6" ht="25.5">
      <c r="A135" s="14" t="s">
        <v>227</v>
      </c>
      <c r="B135" s="15" t="s">
        <v>228</v>
      </c>
      <c r="C135" s="6"/>
      <c r="D135" s="6"/>
      <c r="E135" s="6"/>
      <c r="F135" s="3"/>
    </row>
    <row r="136" spans="1:6">
      <c r="A136" s="14" t="s">
        <v>229</v>
      </c>
      <c r="B136" s="15" t="s">
        <v>230</v>
      </c>
      <c r="C136" s="6"/>
      <c r="D136" s="6"/>
      <c r="E136" s="6"/>
      <c r="F136" s="3"/>
    </row>
    <row r="137" spans="1:6">
      <c r="A137" s="14" t="s">
        <v>231</v>
      </c>
      <c r="B137" s="15" t="s">
        <v>232</v>
      </c>
      <c r="C137" s="6">
        <v>0</v>
      </c>
      <c r="D137" s="6"/>
      <c r="E137" s="6">
        <v>70398</v>
      </c>
      <c r="F137" s="3"/>
    </row>
    <row r="138" spans="1:6">
      <c r="A138" s="14" t="s">
        <v>138</v>
      </c>
      <c r="B138" s="15" t="s">
        <v>139</v>
      </c>
      <c r="C138" s="6">
        <v>0</v>
      </c>
      <c r="D138" s="6">
        <v>0</v>
      </c>
      <c r="E138" s="6"/>
      <c r="F138" s="3"/>
    </row>
    <row r="139" spans="1:6" ht="25.5">
      <c r="A139" s="16" t="s">
        <v>233</v>
      </c>
      <c r="B139" s="17" t="s">
        <v>234</v>
      </c>
      <c r="C139" s="7">
        <f>C137+C133+C132+C131+C129+C128+C127</f>
        <v>207401071</v>
      </c>
      <c r="D139" s="7">
        <f>D137+D133+D132+D131+D129+D128+D127</f>
        <v>207401071</v>
      </c>
      <c r="E139" s="7">
        <f>E137+E133+E132+E131+E129+E128+E127</f>
        <v>101710375</v>
      </c>
      <c r="F139" s="4">
        <f t="shared" si="21"/>
        <v>0.49040429014949494</v>
      </c>
    </row>
    <row r="140" spans="1:6">
      <c r="A140" s="14" t="s">
        <v>235</v>
      </c>
      <c r="B140" s="15" t="s">
        <v>236</v>
      </c>
      <c r="C140" s="6">
        <v>0</v>
      </c>
      <c r="D140" s="6">
        <v>0</v>
      </c>
      <c r="E140" s="6">
        <v>0</v>
      </c>
      <c r="F140" s="4"/>
    </row>
    <row r="141" spans="1:6">
      <c r="A141" s="14" t="s">
        <v>140</v>
      </c>
      <c r="B141" s="15" t="s">
        <v>237</v>
      </c>
      <c r="C141" s="6">
        <v>0</v>
      </c>
      <c r="D141" s="6">
        <v>0</v>
      </c>
      <c r="E141" s="6"/>
      <c r="F141" s="4"/>
    </row>
    <row r="142" spans="1:6">
      <c r="A142" s="16" t="s">
        <v>238</v>
      </c>
      <c r="B142" s="17" t="s">
        <v>239</v>
      </c>
      <c r="C142" s="7">
        <f>C141+C140</f>
        <v>0</v>
      </c>
      <c r="D142" s="7">
        <f t="shared" ref="D142:E142" si="26">D141+D140</f>
        <v>0</v>
      </c>
      <c r="E142" s="7">
        <f t="shared" si="26"/>
        <v>0</v>
      </c>
      <c r="F142" s="4"/>
    </row>
    <row r="143" spans="1:6" ht="25.5">
      <c r="A143" s="14" t="s">
        <v>240</v>
      </c>
      <c r="B143" s="15" t="s">
        <v>241</v>
      </c>
      <c r="C143" s="6">
        <v>0</v>
      </c>
      <c r="D143" s="6"/>
      <c r="E143" s="6">
        <v>500000</v>
      </c>
      <c r="F143" s="4"/>
    </row>
    <row r="144" spans="1:6">
      <c r="A144" s="14" t="s">
        <v>141</v>
      </c>
      <c r="B144" s="15" t="s">
        <v>142</v>
      </c>
      <c r="C144" s="6">
        <v>0</v>
      </c>
      <c r="D144" s="6">
        <v>0</v>
      </c>
      <c r="E144" s="6">
        <v>500000</v>
      </c>
      <c r="F144" s="3"/>
    </row>
    <row r="145" spans="1:6" ht="25.5">
      <c r="A145" s="16" t="s">
        <v>242</v>
      </c>
      <c r="B145" s="17" t="s">
        <v>243</v>
      </c>
      <c r="C145" s="7">
        <f>C143</f>
        <v>0</v>
      </c>
      <c r="D145" s="7">
        <f t="shared" ref="D145:E145" si="27">D143</f>
        <v>0</v>
      </c>
      <c r="E145" s="7">
        <f t="shared" si="27"/>
        <v>500000</v>
      </c>
      <c r="F145" s="4"/>
    </row>
    <row r="146" spans="1:6" ht="25.5">
      <c r="A146" s="14" t="s">
        <v>244</v>
      </c>
      <c r="B146" s="15" t="s">
        <v>245</v>
      </c>
      <c r="C146" s="6">
        <v>0</v>
      </c>
      <c r="D146" s="6">
        <v>0</v>
      </c>
      <c r="E146" s="6">
        <v>0</v>
      </c>
      <c r="F146" s="3"/>
    </row>
    <row r="147" spans="1:6" ht="25.5">
      <c r="A147" s="14" t="s">
        <v>246</v>
      </c>
      <c r="B147" s="15" t="s">
        <v>247</v>
      </c>
      <c r="C147" s="6"/>
      <c r="D147" s="6"/>
      <c r="E147" s="6">
        <v>2000000</v>
      </c>
      <c r="F147" s="3"/>
    </row>
    <row r="148" spans="1:6">
      <c r="A148" s="14" t="s">
        <v>248</v>
      </c>
      <c r="B148" s="15" t="s">
        <v>143</v>
      </c>
      <c r="C148" s="6">
        <v>0</v>
      </c>
      <c r="D148" s="6">
        <v>0</v>
      </c>
      <c r="E148" s="6"/>
      <c r="F148" s="3"/>
    </row>
    <row r="149" spans="1:6">
      <c r="A149" s="14" t="s">
        <v>249</v>
      </c>
      <c r="B149" s="15" t="s">
        <v>250</v>
      </c>
      <c r="C149" s="6">
        <v>0</v>
      </c>
      <c r="D149" s="6">
        <v>0</v>
      </c>
      <c r="E149" s="6">
        <v>2000000</v>
      </c>
      <c r="F149" s="3"/>
    </row>
    <row r="150" spans="1:6" ht="25.5">
      <c r="A150" s="16" t="s">
        <v>251</v>
      </c>
      <c r="B150" s="17" t="s">
        <v>252</v>
      </c>
      <c r="C150" s="7">
        <f>C147</f>
        <v>0</v>
      </c>
      <c r="D150" s="7">
        <f t="shared" ref="D150:E150" si="28">D147</f>
        <v>0</v>
      </c>
      <c r="E150" s="7">
        <f t="shared" si="28"/>
        <v>2000000</v>
      </c>
      <c r="F150" s="4"/>
    </row>
    <row r="151" spans="1:6" ht="25.5">
      <c r="A151" s="16" t="s">
        <v>253</v>
      </c>
      <c r="B151" s="17" t="s">
        <v>254</v>
      </c>
      <c r="C151" s="7">
        <f>C150+C142+C139+C111+C126+C114+C145</f>
        <v>2379375329</v>
      </c>
      <c r="D151" s="7">
        <f>D150+D142+D139+D111+D126+D114+D145</f>
        <v>2634846436</v>
      </c>
      <c r="E151" s="7">
        <f t="shared" ref="E151" si="29">E150+E142+E139+E111+E126+E114+E145</f>
        <v>1516735111</v>
      </c>
      <c r="F151" s="4">
        <f t="shared" si="21"/>
        <v>0.57564459555471414</v>
      </c>
    </row>
    <row r="155" spans="1:6" s="9" customFormat="1" ht="18" customHeight="1">
      <c r="A155" s="21" t="s">
        <v>151</v>
      </c>
      <c r="B155" s="21"/>
      <c r="C155" s="21"/>
      <c r="D155" s="21"/>
      <c r="E155" s="21"/>
      <c r="F155" s="21"/>
    </row>
    <row r="156" spans="1:6" s="9" customFormat="1" ht="25.5">
      <c r="A156" s="10" t="s">
        <v>1</v>
      </c>
      <c r="B156" s="19" t="s">
        <v>2</v>
      </c>
      <c r="C156" s="10" t="s">
        <v>3</v>
      </c>
      <c r="D156" s="10" t="s">
        <v>4</v>
      </c>
      <c r="E156" s="10" t="s">
        <v>5</v>
      </c>
      <c r="F156" s="11" t="s">
        <v>157</v>
      </c>
    </row>
    <row r="157" spans="1:6" ht="17.25" customHeight="1">
      <c r="A157" s="14" t="s">
        <v>20</v>
      </c>
      <c r="B157" s="15" t="s">
        <v>152</v>
      </c>
      <c r="C157" s="6">
        <v>540000000</v>
      </c>
      <c r="D157" s="6">
        <v>539151755</v>
      </c>
      <c r="E157" s="6">
        <v>539151755</v>
      </c>
      <c r="F157" s="3">
        <f>E157/D157</f>
        <v>1</v>
      </c>
    </row>
    <row r="158" spans="1:6" ht="18" customHeight="1">
      <c r="A158" s="14" t="s">
        <v>21</v>
      </c>
      <c r="B158" s="15" t="s">
        <v>153</v>
      </c>
      <c r="C158" s="6">
        <v>540000000</v>
      </c>
      <c r="D158" s="6">
        <v>539151755</v>
      </c>
      <c r="E158" s="6">
        <v>539151755</v>
      </c>
      <c r="F158" s="3">
        <f t="shared" ref="F158:F162" si="30">E158/D158</f>
        <v>1</v>
      </c>
    </row>
    <row r="159" spans="1:6" ht="18" customHeight="1">
      <c r="A159" s="14"/>
      <c r="B159" s="15" t="s">
        <v>261</v>
      </c>
      <c r="C159" s="6"/>
      <c r="D159" s="6">
        <v>129018488</v>
      </c>
      <c r="E159" s="6">
        <v>95986476</v>
      </c>
      <c r="F159" s="3">
        <f t="shared" si="30"/>
        <v>0.74397458447970655</v>
      </c>
    </row>
    <row r="160" spans="1:6" ht="18.75" customHeight="1">
      <c r="A160" s="14" t="s">
        <v>25</v>
      </c>
      <c r="B160" s="15" t="s">
        <v>154</v>
      </c>
      <c r="C160" s="6">
        <v>1006953480</v>
      </c>
      <c r="D160" s="6">
        <v>1026561880</v>
      </c>
      <c r="E160" s="6">
        <v>506507789</v>
      </c>
      <c r="F160" s="3">
        <f t="shared" si="30"/>
        <v>0.49340210158592679</v>
      </c>
    </row>
    <row r="161" spans="1:6" ht="20.25" customHeight="1">
      <c r="A161" s="14" t="s">
        <v>37</v>
      </c>
      <c r="B161" s="15" t="s">
        <v>155</v>
      </c>
      <c r="C161" s="6">
        <f>C160+C159+C158</f>
        <v>1546953480</v>
      </c>
      <c r="D161" s="6">
        <f t="shared" ref="D161:E161" si="31">D160+D159+D158</f>
        <v>1694732123</v>
      </c>
      <c r="E161" s="6">
        <f t="shared" si="31"/>
        <v>1141646020</v>
      </c>
      <c r="F161" s="3">
        <f t="shared" si="30"/>
        <v>0.6736439372961599</v>
      </c>
    </row>
    <row r="162" spans="1:6" ht="22.5" customHeight="1">
      <c r="A162" s="16" t="s">
        <v>49</v>
      </c>
      <c r="B162" s="17" t="s">
        <v>156</v>
      </c>
      <c r="C162" s="7">
        <f>C161</f>
        <v>1546953480</v>
      </c>
      <c r="D162" s="7">
        <f t="shared" ref="D162:E162" si="32">D161</f>
        <v>1694732123</v>
      </c>
      <c r="E162" s="7">
        <f>E161</f>
        <v>1141646020</v>
      </c>
      <c r="F162" s="4">
        <f t="shared" si="30"/>
        <v>0.6736439372961599</v>
      </c>
    </row>
  </sheetData>
  <mergeCells count="4">
    <mergeCell ref="A155:F155"/>
    <mergeCell ref="A84:F84"/>
    <mergeCell ref="A95:F95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01.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Anikó</dc:creator>
  <cp:lastModifiedBy>Office Mogyoród</cp:lastModifiedBy>
  <dcterms:created xsi:type="dcterms:W3CDTF">2022-09-08T06:47:53Z</dcterms:created>
  <dcterms:modified xsi:type="dcterms:W3CDTF">2026-09-16T19:30:25Z</dcterms:modified>
</cp:coreProperties>
</file>