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Volumes/testulet/Eloterjesztesek/2026/TERVEZETEK/79) A Mogyoród Településüzemeltető Nonprofit Kft. 2025. évi beszámolójának elfogadása/"/>
    </mc:Choice>
  </mc:AlternateContent>
  <xr:revisionPtr revIDLastSave="0" documentId="13_ncr:80000009_{030FD40A-8B65-F744-AA7D-433467C11928}" xr6:coauthVersionLast="47" xr6:coauthVersionMax="47" xr10:uidLastSave="{00000000-0000-0000-0000-000000000000}"/>
  <bookViews>
    <workbookView xWindow="0" yWindow="660" windowWidth="29400" windowHeight="16940" tabRatio="946" activeTab="1" xr2:uid="{C9DBC3AF-0828-6E41-91C5-F15A09815419}"/>
  </bookViews>
  <sheets>
    <sheet name="Adatok" sheetId="1" r:id="rId1"/>
    <sheet name="Merleg_m" sheetId="2" r:id="rId2"/>
    <sheet name="Mutato_m" sheetId="5" r:id="rId3"/>
    <sheet name="Merleg_n" sheetId="3" r:id="rId4"/>
    <sheet name="Mutato_n" sheetId="6" r:id="rId5"/>
    <sheet name="Merleg_a" sheetId="4" r:id="rId6"/>
    <sheet name="Mutato_a" sheetId="7" r:id="rId7"/>
    <sheet name="Modul1" sheetId="8" state="veryHidden" r:id=""/>
    <sheet name="Modul2" sheetId="9" state="veryHidden" r:id=""/>
    <sheet name="Modul3" sheetId="10" state="veryHidden" r:id=""/>
    <sheet name="Modul4" sheetId="11" state="veryHidden" r:id=""/>
    <sheet name="Modul5" sheetId="12" state="veryHidden" r:id=""/>
    <sheet name="Modul6" sheetId="13" state="veryHidden" r:id=""/>
  </sheets>
  <definedNames>
    <definedName name="A__EREDMÉNYKIMUTATÁS">#REF!</definedName>
    <definedName name="Adat1Pügy.">#REF!</definedName>
    <definedName name="AdatCéltartalékTábla">#REF!</definedName>
    <definedName name="AdatSajátTőkeTábla">#REF!</definedName>
    <definedName name="B__EREDMÉNYKIMUTATÁS">#REF!</definedName>
    <definedName name="Egyéb_bev_Tábla">#REF!</definedName>
    <definedName name="Egyéb_költs_Tábla">#REF!</definedName>
    <definedName name="Egyéb_köv_Tábla">#REF!</definedName>
    <definedName name="Egyéb_ráford_Tábla">#REF!</definedName>
    <definedName name="Egyéb_Rövlej_Tábla">#REF!</definedName>
    <definedName name="Eredmény_és_jövedelem">#REF!</definedName>
    <definedName name="Költségszerkezet">#REF!</definedName>
    <definedName name="MÉRLEG_Eszközök__aktívák">#REF!</definedName>
    <definedName name="MÉRLEG_Források__passzívák">#REF!</definedName>
    <definedName name="NémetEredmA">#REF!</definedName>
    <definedName name="NémetEredmB">#REF!</definedName>
    <definedName name="NémetEszköz">#REF!</definedName>
    <definedName name="NémetForrás">#REF!</definedName>
    <definedName name="_xlnm.Print_Area" localSheetId="5">Merleg_a!$A$1:$W$168</definedName>
    <definedName name="_xlnm.Print_Area" localSheetId="1">Merleg_m!$A$1:$X$105</definedName>
    <definedName name="_xlnm.Print_Area" localSheetId="3">Merleg_n!$A$1:$W$251</definedName>
    <definedName name="_xlnm.Print_Area" localSheetId="6">Mutato_a!$A$1:$I$145</definedName>
    <definedName name="_xlnm.Print_Area" localSheetId="2">Mutato_m!$A$1:$I$141</definedName>
    <definedName name="_xlnm.Print_Area" localSheetId="4">Mutato_n!$A$1:$I$145</definedName>
    <definedName name="PénzeszközTábla">#REF!</definedName>
    <definedName name="Pénzügyi_helyz.___A">#REF!</definedName>
    <definedName name="Pénzügyi_helyz.___B">#REF!</definedName>
    <definedName name="Tárgyi_Eszköz_Állomány">#REF!</definedName>
    <definedName name="Vagyoni_helyze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45" i="2" l="1"/>
  <c r="X50" i="2"/>
  <c r="I53" i="6" s="1"/>
  <c r="X88" i="2"/>
  <c r="G138" i="6" s="1"/>
  <c r="X87" i="2"/>
  <c r="X83" i="2"/>
  <c r="W150" i="3" s="1"/>
  <c r="X25" i="2"/>
  <c r="X23" i="2"/>
  <c r="U95" i="2"/>
  <c r="U90" i="2"/>
  <c r="U92" i="2" s="1"/>
  <c r="U50" i="2"/>
  <c r="U47" i="2" s="1"/>
  <c r="U45" i="2"/>
  <c r="U37" i="2" s="1"/>
  <c r="U25" i="2"/>
  <c r="U23" i="2" s="1"/>
  <c r="U21" i="2"/>
  <c r="U19" i="2" s="1"/>
  <c r="H85" i="7"/>
  <c r="A77" i="2"/>
  <c r="G137" i="5"/>
  <c r="W75" i="4"/>
  <c r="W26" i="3"/>
  <c r="X95" i="2"/>
  <c r="W148" i="4" s="1"/>
  <c r="W95" i="2"/>
  <c r="W92" i="2"/>
  <c r="W96" i="2"/>
  <c r="W98" i="2" s="1"/>
  <c r="W47" i="2"/>
  <c r="V37" i="2"/>
  <c r="W37" i="2"/>
  <c r="W52" i="2" s="1"/>
  <c r="W23" i="2"/>
  <c r="V20" i="2"/>
  <c r="V19" i="2"/>
  <c r="V21" i="2"/>
  <c r="V26" i="3" s="1"/>
  <c r="V22" i="2"/>
  <c r="V33" i="3" s="1"/>
  <c r="V24" i="2"/>
  <c r="V23" i="2" s="1"/>
  <c r="V25" i="2"/>
  <c r="V47" i="3" s="1"/>
  <c r="V26" i="2"/>
  <c r="V52" i="4" s="1"/>
  <c r="V27" i="2"/>
  <c r="U136" i="4"/>
  <c r="U154" i="3"/>
  <c r="W132" i="4"/>
  <c r="A103" i="2"/>
  <c r="W127" i="4"/>
  <c r="U127" i="4"/>
  <c r="W74" i="4"/>
  <c r="U74" i="4"/>
  <c r="W144" i="4"/>
  <c r="U144" i="4"/>
  <c r="W140" i="4"/>
  <c r="U140" i="4"/>
  <c r="W158" i="4"/>
  <c r="V158" i="4"/>
  <c r="U158" i="4"/>
  <c r="W157" i="4"/>
  <c r="V157" i="4"/>
  <c r="U157" i="4"/>
  <c r="W156" i="4"/>
  <c r="V156" i="4"/>
  <c r="U156" i="4"/>
  <c r="V154" i="4"/>
  <c r="V151" i="4"/>
  <c r="U151" i="4"/>
  <c r="W150" i="4"/>
  <c r="V150" i="4"/>
  <c r="U150" i="4"/>
  <c r="V146" i="4"/>
  <c r="V145" i="4"/>
  <c r="V144" i="4"/>
  <c r="V142" i="4"/>
  <c r="V141" i="4"/>
  <c r="V140" i="4"/>
  <c r="V138" i="4"/>
  <c r="W137" i="4"/>
  <c r="V137" i="4"/>
  <c r="U137" i="4"/>
  <c r="V135" i="4"/>
  <c r="V134" i="4"/>
  <c r="V133" i="4"/>
  <c r="W131" i="4"/>
  <c r="V131" i="4"/>
  <c r="U131" i="4"/>
  <c r="W130" i="4"/>
  <c r="V130" i="4"/>
  <c r="U130" i="4"/>
  <c r="W129" i="4"/>
  <c r="V129" i="4"/>
  <c r="U129" i="4"/>
  <c r="W128" i="4"/>
  <c r="V128" i="4"/>
  <c r="U128" i="4"/>
  <c r="W126" i="4"/>
  <c r="V126" i="4"/>
  <c r="U126" i="4"/>
  <c r="V125" i="4"/>
  <c r="U125" i="4"/>
  <c r="W124" i="4"/>
  <c r="V124" i="4"/>
  <c r="U124" i="4"/>
  <c r="W122" i="4"/>
  <c r="V122" i="4"/>
  <c r="U122" i="4"/>
  <c r="W121" i="4"/>
  <c r="V121" i="4"/>
  <c r="U121" i="4"/>
  <c r="W95" i="4"/>
  <c r="V95" i="4"/>
  <c r="U95" i="4"/>
  <c r="V94" i="4"/>
  <c r="V93" i="4"/>
  <c r="U93" i="4"/>
  <c r="V92" i="4"/>
  <c r="U92" i="4"/>
  <c r="W91" i="4"/>
  <c r="V91" i="4"/>
  <c r="U91" i="4"/>
  <c r="W90" i="4"/>
  <c r="V90" i="4"/>
  <c r="U90" i="4"/>
  <c r="W89" i="4"/>
  <c r="V89" i="4"/>
  <c r="U89" i="4"/>
  <c r="W88" i="4"/>
  <c r="V88" i="4"/>
  <c r="U88" i="4"/>
  <c r="W86" i="4"/>
  <c r="V86" i="4"/>
  <c r="U86" i="4"/>
  <c r="W85" i="4"/>
  <c r="V85" i="4"/>
  <c r="U85" i="4"/>
  <c r="W84" i="4"/>
  <c r="V84" i="4"/>
  <c r="U84" i="4"/>
  <c r="W83" i="4"/>
  <c r="V83" i="4"/>
  <c r="U83" i="4"/>
  <c r="W82" i="4"/>
  <c r="V82" i="4"/>
  <c r="U82" i="4"/>
  <c r="W81" i="4"/>
  <c r="V81" i="4"/>
  <c r="U81" i="4"/>
  <c r="W78" i="4"/>
  <c r="V78" i="4"/>
  <c r="U78" i="4"/>
  <c r="W77" i="4"/>
  <c r="V77" i="4"/>
  <c r="U77" i="4"/>
  <c r="W76" i="4"/>
  <c r="V76" i="4"/>
  <c r="U76" i="4"/>
  <c r="V74" i="4"/>
  <c r="W73" i="4"/>
  <c r="V73" i="4"/>
  <c r="U73" i="4"/>
  <c r="V72" i="4"/>
  <c r="W71" i="4"/>
  <c r="V71" i="4"/>
  <c r="U71" i="4"/>
  <c r="W70" i="4"/>
  <c r="V70" i="4"/>
  <c r="U70" i="4"/>
  <c r="W69" i="4"/>
  <c r="V69" i="4"/>
  <c r="U69" i="4"/>
  <c r="W68" i="4"/>
  <c r="V68" i="4"/>
  <c r="U68" i="4"/>
  <c r="W60" i="4"/>
  <c r="V60" i="4"/>
  <c r="U60" i="4"/>
  <c r="V59" i="4"/>
  <c r="V58" i="4"/>
  <c r="U58" i="4"/>
  <c r="W57" i="4"/>
  <c r="V57" i="4"/>
  <c r="U57" i="4"/>
  <c r="W55" i="4"/>
  <c r="V55" i="4"/>
  <c r="U55" i="4"/>
  <c r="W54" i="4"/>
  <c r="V54" i="4"/>
  <c r="U54" i="4"/>
  <c r="W53" i="4"/>
  <c r="V53" i="4"/>
  <c r="U53" i="4"/>
  <c r="W51" i="4"/>
  <c r="V51" i="4"/>
  <c r="U51" i="4"/>
  <c r="W50" i="4"/>
  <c r="V50" i="4"/>
  <c r="U50" i="4"/>
  <c r="W49" i="4"/>
  <c r="V49" i="4"/>
  <c r="U49" i="4"/>
  <c r="V48" i="4"/>
  <c r="U48" i="4"/>
  <c r="W46" i="4"/>
  <c r="V46" i="4"/>
  <c r="U46" i="4"/>
  <c r="W45" i="4"/>
  <c r="V45" i="4"/>
  <c r="U45" i="4"/>
  <c r="V44" i="4"/>
  <c r="U44" i="4"/>
  <c r="W43" i="4"/>
  <c r="V43" i="4"/>
  <c r="U43" i="4"/>
  <c r="W42" i="4"/>
  <c r="V42" i="4"/>
  <c r="U42" i="4"/>
  <c r="W41" i="4"/>
  <c r="V41" i="4"/>
  <c r="U41" i="4"/>
  <c r="W38" i="4"/>
  <c r="V38" i="4"/>
  <c r="U38" i="4"/>
  <c r="W37" i="4"/>
  <c r="V37" i="4"/>
  <c r="U37" i="4"/>
  <c r="W36" i="4"/>
  <c r="V36" i="4"/>
  <c r="U36" i="4"/>
  <c r="W35" i="4"/>
  <c r="V35" i="4"/>
  <c r="U35" i="4"/>
  <c r="W34" i="4"/>
  <c r="V34" i="4"/>
  <c r="U34" i="4"/>
  <c r="W32" i="4"/>
  <c r="V32" i="4"/>
  <c r="U32" i="4"/>
  <c r="W31" i="4"/>
  <c r="V31" i="4"/>
  <c r="U31" i="4"/>
  <c r="W30" i="4"/>
  <c r="V30" i="4"/>
  <c r="U30" i="4"/>
  <c r="V29" i="4"/>
  <c r="U29" i="4"/>
  <c r="V28" i="4"/>
  <c r="U28" i="4"/>
  <c r="W27" i="4"/>
  <c r="V27" i="4"/>
  <c r="U27" i="4"/>
  <c r="W25" i="4"/>
  <c r="V25" i="4"/>
  <c r="U25" i="4"/>
  <c r="W24" i="4"/>
  <c r="V24" i="4"/>
  <c r="U24" i="4"/>
  <c r="W23" i="4"/>
  <c r="V23" i="4"/>
  <c r="U23" i="4"/>
  <c r="W22" i="4"/>
  <c r="V22" i="4"/>
  <c r="U22" i="4"/>
  <c r="W21" i="4"/>
  <c r="V21" i="4"/>
  <c r="U21" i="4"/>
  <c r="W20" i="4"/>
  <c r="V20" i="4"/>
  <c r="A114" i="4"/>
  <c r="A11" i="4"/>
  <c r="B6" i="4"/>
  <c r="B109" i="4"/>
  <c r="C6" i="4"/>
  <c r="C109" i="4" s="1"/>
  <c r="D6" i="4"/>
  <c r="D109" i="4" s="1"/>
  <c r="E6" i="4"/>
  <c r="E109" i="4" s="1"/>
  <c r="F6" i="4"/>
  <c r="F109" i="4"/>
  <c r="G6" i="4"/>
  <c r="G109" i="4" s="1"/>
  <c r="H6" i="4"/>
  <c r="H109" i="4" s="1"/>
  <c r="I6" i="4"/>
  <c r="I109" i="4" s="1"/>
  <c r="J6" i="4"/>
  <c r="J109" i="4"/>
  <c r="K6" i="4"/>
  <c r="K109" i="4" s="1"/>
  <c r="L6" i="4"/>
  <c r="L109" i="4" s="1"/>
  <c r="A6" i="4"/>
  <c r="A109" i="4" s="1"/>
  <c r="B2" i="4"/>
  <c r="B105" i="4"/>
  <c r="C2" i="4"/>
  <c r="C105" i="4" s="1"/>
  <c r="D2" i="4"/>
  <c r="D105" i="4" s="1"/>
  <c r="E2" i="4"/>
  <c r="E105" i="4" s="1"/>
  <c r="F2" i="4"/>
  <c r="F105" i="4"/>
  <c r="G2" i="4"/>
  <c r="G105" i="4" s="1"/>
  <c r="H2" i="4"/>
  <c r="H105" i="4" s="1"/>
  <c r="I2" i="4"/>
  <c r="I105" i="4" s="1"/>
  <c r="J2" i="4"/>
  <c r="J105" i="4"/>
  <c r="K2" i="4"/>
  <c r="K105" i="4" s="1"/>
  <c r="L2" i="4"/>
  <c r="L105" i="4" s="1"/>
  <c r="M2" i="4"/>
  <c r="M105" i="4" s="1"/>
  <c r="N2" i="4"/>
  <c r="N105" i="4"/>
  <c r="O2" i="4"/>
  <c r="O105" i="4" s="1"/>
  <c r="P2" i="4"/>
  <c r="P105" i="4" s="1"/>
  <c r="Q2" i="4"/>
  <c r="Q105" i="4" s="1"/>
  <c r="A2" i="4"/>
  <c r="A105" i="4"/>
  <c r="A111" i="4"/>
  <c r="A107" i="4"/>
  <c r="U20" i="4"/>
  <c r="W28" i="4"/>
  <c r="W29" i="4"/>
  <c r="W58" i="4"/>
  <c r="W93" i="4"/>
  <c r="V132" i="4"/>
  <c r="W44" i="4"/>
  <c r="W125" i="4"/>
  <c r="W48" i="4"/>
  <c r="W92" i="4"/>
  <c r="W33" i="4"/>
  <c r="U33" i="4"/>
  <c r="U19" i="4"/>
  <c r="W19" i="4"/>
  <c r="W40" i="4"/>
  <c r="U40" i="4"/>
  <c r="U52" i="4"/>
  <c r="W52" i="4"/>
  <c r="W56" i="4"/>
  <c r="U56" i="4"/>
  <c r="W59" i="4"/>
  <c r="U59" i="4"/>
  <c r="U143" i="4"/>
  <c r="W143" i="4"/>
  <c r="U147" i="4"/>
  <c r="W147" i="4"/>
  <c r="W154" i="4"/>
  <c r="U154" i="4"/>
  <c r="U72" i="4"/>
  <c r="W72" i="4"/>
  <c r="W94" i="4"/>
  <c r="U94" i="4"/>
  <c r="V83" i="2"/>
  <c r="V92" i="2" s="1"/>
  <c r="V87" i="2"/>
  <c r="V127" i="4" s="1"/>
  <c r="V88" i="2"/>
  <c r="V136" i="4"/>
  <c r="V93" i="2"/>
  <c r="V94" i="2"/>
  <c r="V147" i="4" s="1"/>
  <c r="V49" i="2"/>
  <c r="V50" i="2"/>
  <c r="V75" i="4"/>
  <c r="W80" i="4"/>
  <c r="W151" i="4"/>
  <c r="A76" i="2"/>
  <c r="T2" i="2"/>
  <c r="C69" i="2"/>
  <c r="F69" i="2"/>
  <c r="B69" i="2"/>
  <c r="D69" i="2"/>
  <c r="E69" i="2"/>
  <c r="A69" i="2"/>
  <c r="P65" i="2"/>
  <c r="Q65" i="2"/>
  <c r="A2" i="3"/>
  <c r="W245" i="3"/>
  <c r="V245" i="3"/>
  <c r="U245" i="3"/>
  <c r="W244" i="3"/>
  <c r="V244" i="3"/>
  <c r="U244" i="3"/>
  <c r="W243" i="3"/>
  <c r="V243" i="3"/>
  <c r="U243" i="3"/>
  <c r="W242" i="3"/>
  <c r="V242" i="3"/>
  <c r="U242" i="3"/>
  <c r="W241" i="3"/>
  <c r="V241" i="3"/>
  <c r="U241" i="3"/>
  <c r="W240" i="3"/>
  <c r="V240" i="3"/>
  <c r="U240" i="3"/>
  <c r="W239" i="3"/>
  <c r="V239" i="3"/>
  <c r="U239" i="3"/>
  <c r="W238" i="3"/>
  <c r="V238" i="3"/>
  <c r="U238" i="3"/>
  <c r="W237" i="3"/>
  <c r="V237" i="3"/>
  <c r="U237" i="3"/>
  <c r="W236" i="3"/>
  <c r="V236" i="3"/>
  <c r="U236" i="3"/>
  <c r="W235" i="3"/>
  <c r="V235" i="3"/>
  <c r="U235" i="3"/>
  <c r="W234" i="3"/>
  <c r="V234" i="3"/>
  <c r="U234" i="3"/>
  <c r="W233" i="3"/>
  <c r="V233" i="3"/>
  <c r="U233" i="3"/>
  <c r="W232" i="3"/>
  <c r="V232" i="3"/>
  <c r="U232" i="3"/>
  <c r="W231" i="3"/>
  <c r="V231" i="3"/>
  <c r="U231" i="3"/>
  <c r="W230" i="3"/>
  <c r="V230" i="3"/>
  <c r="U230" i="3"/>
  <c r="W229" i="3"/>
  <c r="V229" i="3"/>
  <c r="U229" i="3"/>
  <c r="W228" i="3"/>
  <c r="V228" i="3"/>
  <c r="U228" i="3"/>
  <c r="W227" i="3"/>
  <c r="V227" i="3"/>
  <c r="U227" i="3"/>
  <c r="W226" i="3"/>
  <c r="V226" i="3"/>
  <c r="U226" i="3"/>
  <c r="W225" i="3"/>
  <c r="V225" i="3"/>
  <c r="U225" i="3"/>
  <c r="W224" i="3"/>
  <c r="V224" i="3"/>
  <c r="U224" i="3"/>
  <c r="W223" i="3"/>
  <c r="V223" i="3"/>
  <c r="U223" i="3"/>
  <c r="W222" i="3"/>
  <c r="V222" i="3"/>
  <c r="U222" i="3"/>
  <c r="W221" i="3"/>
  <c r="V221" i="3"/>
  <c r="U221" i="3"/>
  <c r="W220" i="3"/>
  <c r="V220" i="3"/>
  <c r="U220" i="3"/>
  <c r="W219" i="3"/>
  <c r="V219" i="3"/>
  <c r="U219" i="3"/>
  <c r="W218" i="3"/>
  <c r="V218" i="3"/>
  <c r="U218" i="3"/>
  <c r="W217" i="3"/>
  <c r="V217" i="3"/>
  <c r="U217" i="3"/>
  <c r="W216" i="3"/>
  <c r="V216" i="3"/>
  <c r="U216" i="3"/>
  <c r="W215" i="3"/>
  <c r="V215" i="3"/>
  <c r="U215" i="3"/>
  <c r="V214" i="3"/>
  <c r="U214" i="3"/>
  <c r="W213" i="3"/>
  <c r="V213" i="3"/>
  <c r="U213" i="3"/>
  <c r="W186" i="3"/>
  <c r="V186" i="3"/>
  <c r="U186" i="3"/>
  <c r="W185" i="3"/>
  <c r="V185" i="3"/>
  <c r="U185" i="3"/>
  <c r="W184" i="3"/>
  <c r="V184" i="3"/>
  <c r="U184" i="3"/>
  <c r="W182" i="3"/>
  <c r="V182" i="3"/>
  <c r="U182" i="3"/>
  <c r="W179" i="3"/>
  <c r="V179" i="3"/>
  <c r="U179" i="3"/>
  <c r="W178" i="3"/>
  <c r="V178" i="3"/>
  <c r="U178" i="3"/>
  <c r="W175" i="3"/>
  <c r="U175" i="3"/>
  <c r="W174" i="3"/>
  <c r="V174" i="3"/>
  <c r="U174" i="3"/>
  <c r="W173" i="3"/>
  <c r="V173" i="3"/>
  <c r="U173" i="3"/>
  <c r="W172" i="3"/>
  <c r="V172" i="3"/>
  <c r="U172" i="3"/>
  <c r="W171" i="3"/>
  <c r="U171" i="3"/>
  <c r="W170" i="3"/>
  <c r="V170" i="3"/>
  <c r="U170" i="3"/>
  <c r="W169" i="3"/>
  <c r="V169" i="3"/>
  <c r="U169" i="3"/>
  <c r="W168" i="3"/>
  <c r="V168" i="3"/>
  <c r="U168" i="3"/>
  <c r="W166" i="3"/>
  <c r="V166" i="3"/>
  <c r="U166" i="3"/>
  <c r="V165" i="3"/>
  <c r="W164" i="3"/>
  <c r="V164" i="3"/>
  <c r="U164" i="3"/>
  <c r="W162" i="3"/>
  <c r="V162" i="3"/>
  <c r="U162" i="3"/>
  <c r="W161" i="3"/>
  <c r="V161" i="3"/>
  <c r="U161" i="3"/>
  <c r="W160" i="3"/>
  <c r="V160" i="3"/>
  <c r="U160" i="3"/>
  <c r="W159" i="3"/>
  <c r="V159" i="3"/>
  <c r="U159" i="3"/>
  <c r="W158" i="3"/>
  <c r="V158" i="3"/>
  <c r="U158" i="3"/>
  <c r="W157" i="3"/>
  <c r="V157" i="3"/>
  <c r="U157" i="3"/>
  <c r="W156" i="3"/>
  <c r="V156" i="3"/>
  <c r="U156" i="3"/>
  <c r="W155" i="3"/>
  <c r="V155" i="3"/>
  <c r="U155" i="3"/>
  <c r="W153" i="3"/>
  <c r="V153" i="3"/>
  <c r="U153" i="3"/>
  <c r="W152" i="3"/>
  <c r="V152" i="3"/>
  <c r="U152" i="3"/>
  <c r="W151" i="3"/>
  <c r="V151" i="3"/>
  <c r="U151" i="3"/>
  <c r="W149" i="3"/>
  <c r="V149" i="3"/>
  <c r="U149" i="3"/>
  <c r="W148" i="3"/>
  <c r="V148" i="3"/>
  <c r="U148" i="3"/>
  <c r="W113" i="3"/>
  <c r="V113" i="3"/>
  <c r="U113" i="3"/>
  <c r="W112" i="3"/>
  <c r="V112" i="3"/>
  <c r="U112" i="3"/>
  <c r="W111" i="3"/>
  <c r="V111" i="3"/>
  <c r="U111" i="3"/>
  <c r="W110" i="3"/>
  <c r="V110" i="3"/>
  <c r="U110" i="3"/>
  <c r="W109" i="3"/>
  <c r="V109" i="3"/>
  <c r="U109" i="3"/>
  <c r="W108" i="3"/>
  <c r="V108" i="3"/>
  <c r="U108" i="3"/>
  <c r="W107" i="3"/>
  <c r="V107" i="3"/>
  <c r="U107" i="3"/>
  <c r="W106" i="3"/>
  <c r="V106" i="3"/>
  <c r="U106" i="3"/>
  <c r="W104" i="3"/>
  <c r="V104" i="3"/>
  <c r="U104" i="3"/>
  <c r="W103" i="3"/>
  <c r="V103" i="3"/>
  <c r="U103" i="3"/>
  <c r="W102" i="3"/>
  <c r="V102" i="3"/>
  <c r="U102" i="3"/>
  <c r="W101" i="3"/>
  <c r="V101" i="3"/>
  <c r="U101" i="3"/>
  <c r="W100" i="3"/>
  <c r="V100" i="3"/>
  <c r="U100" i="3"/>
  <c r="W99" i="3"/>
  <c r="V99" i="3"/>
  <c r="U99" i="3"/>
  <c r="W98" i="3"/>
  <c r="W96" i="3"/>
  <c r="V96" i="3"/>
  <c r="U96" i="3"/>
  <c r="W95" i="3"/>
  <c r="V95" i="3"/>
  <c r="U95" i="3"/>
  <c r="W94" i="3"/>
  <c r="V94" i="3"/>
  <c r="U94" i="3"/>
  <c r="V93" i="3"/>
  <c r="W92" i="3"/>
  <c r="V92" i="3"/>
  <c r="U92" i="3"/>
  <c r="W91" i="3"/>
  <c r="V91" i="3"/>
  <c r="U91" i="3"/>
  <c r="W90" i="3"/>
  <c r="V90" i="3"/>
  <c r="U90" i="3"/>
  <c r="W89" i="3"/>
  <c r="V89" i="3"/>
  <c r="U89" i="3"/>
  <c r="W88" i="3"/>
  <c r="V88" i="3"/>
  <c r="U88" i="3"/>
  <c r="W87" i="3"/>
  <c r="V87" i="3"/>
  <c r="U87" i="3"/>
  <c r="W86" i="3"/>
  <c r="V86" i="3"/>
  <c r="U86" i="3"/>
  <c r="W60" i="3"/>
  <c r="V60" i="3"/>
  <c r="U60" i="3"/>
  <c r="W59" i="3"/>
  <c r="V59" i="3"/>
  <c r="U59" i="3"/>
  <c r="W58" i="3"/>
  <c r="V58" i="3"/>
  <c r="U58" i="3"/>
  <c r="W57" i="3"/>
  <c r="V57" i="3"/>
  <c r="U57" i="3"/>
  <c r="W56" i="3"/>
  <c r="U56" i="3"/>
  <c r="W55" i="3"/>
  <c r="V55" i="3"/>
  <c r="U55" i="3"/>
  <c r="W54" i="3"/>
  <c r="V54" i="3"/>
  <c r="U54" i="3"/>
  <c r="W53" i="3"/>
  <c r="V53" i="3"/>
  <c r="U53" i="3"/>
  <c r="W52" i="3"/>
  <c r="U52" i="3"/>
  <c r="W51" i="3"/>
  <c r="V51" i="3"/>
  <c r="U51" i="3"/>
  <c r="W50" i="3"/>
  <c r="V50" i="3"/>
  <c r="U50" i="3"/>
  <c r="W49" i="3"/>
  <c r="V49" i="3"/>
  <c r="U49" i="3"/>
  <c r="W48" i="3"/>
  <c r="V48" i="3"/>
  <c r="U48" i="3"/>
  <c r="W46" i="3"/>
  <c r="V46" i="3"/>
  <c r="U46" i="3"/>
  <c r="W45" i="3"/>
  <c r="V45" i="3"/>
  <c r="U45" i="3"/>
  <c r="W44" i="3"/>
  <c r="V44" i="3"/>
  <c r="U44" i="3"/>
  <c r="W43" i="3"/>
  <c r="V43" i="3"/>
  <c r="U43" i="3"/>
  <c r="W42" i="3"/>
  <c r="V42" i="3"/>
  <c r="U42" i="3"/>
  <c r="W41" i="3"/>
  <c r="V41" i="3"/>
  <c r="U41" i="3"/>
  <c r="W40" i="3"/>
  <c r="W38" i="3"/>
  <c r="V38" i="3"/>
  <c r="U38" i="3"/>
  <c r="W37" i="3"/>
  <c r="V37" i="3"/>
  <c r="U37" i="3"/>
  <c r="W36" i="3"/>
  <c r="V36" i="3"/>
  <c r="U36" i="3"/>
  <c r="W35" i="3"/>
  <c r="V35" i="3"/>
  <c r="U35" i="3"/>
  <c r="W34" i="3"/>
  <c r="V34" i="3"/>
  <c r="U34" i="3"/>
  <c r="W33" i="3"/>
  <c r="U33" i="3"/>
  <c r="W32" i="3"/>
  <c r="V32" i="3"/>
  <c r="U32" i="3"/>
  <c r="W31" i="3"/>
  <c r="V31" i="3"/>
  <c r="U31" i="3"/>
  <c r="W30" i="3"/>
  <c r="V30" i="3"/>
  <c r="U30" i="3"/>
  <c r="W29" i="3"/>
  <c r="V29" i="3"/>
  <c r="U29" i="3"/>
  <c r="W28" i="3"/>
  <c r="V28" i="3"/>
  <c r="U28" i="3"/>
  <c r="W27" i="3"/>
  <c r="V27" i="3"/>
  <c r="U27" i="3"/>
  <c r="W25" i="3"/>
  <c r="V25" i="3"/>
  <c r="U25" i="3"/>
  <c r="W24" i="3"/>
  <c r="V24" i="3"/>
  <c r="U24" i="3"/>
  <c r="W23" i="3"/>
  <c r="V23" i="3"/>
  <c r="U23" i="3"/>
  <c r="W22" i="3"/>
  <c r="V22" i="3"/>
  <c r="U22" i="3"/>
  <c r="W21" i="3"/>
  <c r="V21" i="3"/>
  <c r="U21" i="3"/>
  <c r="W20" i="3"/>
  <c r="V20" i="3"/>
  <c r="U20" i="3"/>
  <c r="W19" i="3"/>
  <c r="U19" i="3"/>
  <c r="E65" i="3"/>
  <c r="E118" i="3"/>
  <c r="E191" i="3"/>
  <c r="E249" i="3"/>
  <c r="A206" i="3"/>
  <c r="A141" i="3"/>
  <c r="A78" i="3"/>
  <c r="A11" i="3"/>
  <c r="B6" i="3"/>
  <c r="C6" i="3"/>
  <c r="C73" i="3" s="1"/>
  <c r="D6" i="3"/>
  <c r="E6" i="3"/>
  <c r="F6" i="3"/>
  <c r="F73" i="3" s="1"/>
  <c r="F201" i="3"/>
  <c r="G6" i="3"/>
  <c r="G73" i="3" s="1"/>
  <c r="H6" i="3"/>
  <c r="H73" i="3" s="1"/>
  <c r="I6" i="3"/>
  <c r="J6" i="3"/>
  <c r="J73" i="3" s="1"/>
  <c r="K6" i="3"/>
  <c r="L6" i="3"/>
  <c r="L73" i="3" s="1"/>
  <c r="A6" i="3"/>
  <c r="A201" i="3" s="1"/>
  <c r="B2" i="3"/>
  <c r="B69" i="3"/>
  <c r="B197" i="3"/>
  <c r="C2" i="3"/>
  <c r="C69" i="3"/>
  <c r="D2" i="3"/>
  <c r="E2" i="3"/>
  <c r="E132" i="3" s="1"/>
  <c r="F2" i="3"/>
  <c r="F69" i="3"/>
  <c r="G2" i="3"/>
  <c r="G197" i="3"/>
  <c r="H2" i="3"/>
  <c r="H69" i="3" s="1"/>
  <c r="I2" i="3"/>
  <c r="I69" i="3" s="1"/>
  <c r="J2" i="3"/>
  <c r="J197" i="3"/>
  <c r="K2" i="3"/>
  <c r="K132" i="3"/>
  <c r="L2" i="3"/>
  <c r="L69" i="3" s="1"/>
  <c r="M2" i="3"/>
  <c r="M197" i="3" s="1"/>
  <c r="N2" i="3"/>
  <c r="N69" i="3"/>
  <c r="O2" i="3"/>
  <c r="O132" i="3"/>
  <c r="P2" i="3"/>
  <c r="P69" i="3" s="1"/>
  <c r="Q2" i="3"/>
  <c r="Q69" i="3" s="1"/>
  <c r="A203" i="3"/>
  <c r="A199" i="3"/>
  <c r="A138" i="3"/>
  <c r="A134" i="3"/>
  <c r="A75" i="3"/>
  <c r="A71" i="3"/>
  <c r="W214" i="3"/>
  <c r="G134" i="7"/>
  <c r="G142" i="7" s="1"/>
  <c r="G139" i="7"/>
  <c r="G141" i="7"/>
  <c r="G137" i="7"/>
  <c r="G136" i="7"/>
  <c r="H135" i="7"/>
  <c r="G135" i="7"/>
  <c r="H134" i="7"/>
  <c r="G133" i="7"/>
  <c r="G132" i="7"/>
  <c r="G131" i="7"/>
  <c r="G130" i="7"/>
  <c r="G125" i="7"/>
  <c r="G126" i="7"/>
  <c r="G128" i="7"/>
  <c r="H59" i="7"/>
  <c r="A40" i="7"/>
  <c r="A36" i="7"/>
  <c r="A8" i="7"/>
  <c r="A4" i="7"/>
  <c r="C141" i="7"/>
  <c r="C139" i="7"/>
  <c r="C137" i="7"/>
  <c r="C136" i="7"/>
  <c r="C135" i="7"/>
  <c r="C134" i="7"/>
  <c r="C142" i="7" s="1"/>
  <c r="C133" i="7"/>
  <c r="C132" i="7"/>
  <c r="C131" i="7"/>
  <c r="C130" i="7"/>
  <c r="C128" i="7"/>
  <c r="C126" i="7"/>
  <c r="C125" i="7"/>
  <c r="A119" i="7"/>
  <c r="A115" i="7"/>
  <c r="A78" i="7"/>
  <c r="A74" i="7"/>
  <c r="I62" i="7"/>
  <c r="H62" i="7"/>
  <c r="I59" i="7"/>
  <c r="I29" i="7"/>
  <c r="H29" i="7"/>
  <c r="I26" i="7"/>
  <c r="H26" i="7"/>
  <c r="I23" i="7"/>
  <c r="H23" i="7"/>
  <c r="I20" i="7"/>
  <c r="H20" i="7"/>
  <c r="I17" i="7"/>
  <c r="H17" i="7"/>
  <c r="I14" i="7"/>
  <c r="H14" i="7"/>
  <c r="C137" i="5"/>
  <c r="C122" i="5"/>
  <c r="C123" i="5"/>
  <c r="C125" i="5"/>
  <c r="C132" i="5"/>
  <c r="C136" i="5"/>
  <c r="G123" i="5"/>
  <c r="G125" i="5"/>
  <c r="G136" i="5"/>
  <c r="A8" i="5"/>
  <c r="A116" i="5"/>
  <c r="A78" i="5"/>
  <c r="A40" i="5"/>
  <c r="A112" i="5"/>
  <c r="A74" i="5"/>
  <c r="A36" i="5"/>
  <c r="A4" i="5"/>
  <c r="G134" i="6"/>
  <c r="G142" i="6" s="1"/>
  <c r="G139" i="6"/>
  <c r="G141" i="6"/>
  <c r="G137" i="6"/>
  <c r="G136" i="6"/>
  <c r="H135" i="6"/>
  <c r="G135" i="6"/>
  <c r="H134" i="6"/>
  <c r="G133" i="6"/>
  <c r="G132" i="6"/>
  <c r="G131" i="6"/>
  <c r="G130" i="6"/>
  <c r="G125" i="6"/>
  <c r="G126" i="6"/>
  <c r="G128" i="6"/>
  <c r="A119" i="6"/>
  <c r="A78" i="6"/>
  <c r="A40" i="6"/>
  <c r="A8" i="6"/>
  <c r="A115" i="6"/>
  <c r="A74" i="6"/>
  <c r="A36" i="6"/>
  <c r="A4" i="6"/>
  <c r="H59" i="6"/>
  <c r="H56" i="6"/>
  <c r="I62" i="6"/>
  <c r="H62" i="6"/>
  <c r="I59" i="6"/>
  <c r="C124" i="6"/>
  <c r="C127" i="6" s="1"/>
  <c r="C129" i="6" s="1"/>
  <c r="C125" i="6"/>
  <c r="C126" i="6"/>
  <c r="C128" i="6"/>
  <c r="C134" i="6"/>
  <c r="C142" i="6"/>
  <c r="C138" i="6"/>
  <c r="C139" i="6"/>
  <c r="C140" i="6"/>
  <c r="C141" i="6"/>
  <c r="C137" i="6"/>
  <c r="C136" i="6"/>
  <c r="C135" i="6"/>
  <c r="C133" i="6"/>
  <c r="C132" i="6"/>
  <c r="C131" i="6"/>
  <c r="C130" i="6"/>
  <c r="I29" i="6"/>
  <c r="H29" i="6"/>
  <c r="I26" i="6"/>
  <c r="H26" i="6"/>
  <c r="I23" i="6"/>
  <c r="H23" i="6"/>
  <c r="I20" i="6"/>
  <c r="H20" i="6"/>
  <c r="I17" i="6"/>
  <c r="H17" i="6"/>
  <c r="I14" i="6"/>
  <c r="H14" i="6"/>
  <c r="U80" i="4"/>
  <c r="U98" i="3"/>
  <c r="D132" i="3"/>
  <c r="I132" i="3"/>
  <c r="I197" i="3"/>
  <c r="V180" i="3"/>
  <c r="I87" i="6"/>
  <c r="V152" i="4"/>
  <c r="V150" i="3"/>
  <c r="U40" i="3"/>
  <c r="H65" i="7"/>
  <c r="C140" i="7"/>
  <c r="U138" i="4"/>
  <c r="U165" i="3"/>
  <c r="F136" i="3"/>
  <c r="W123" i="4"/>
  <c r="U87" i="4"/>
  <c r="G132" i="3"/>
  <c r="D69" i="3"/>
  <c r="D197" i="3"/>
  <c r="C201" i="3"/>
  <c r="C136" i="3"/>
  <c r="K197" i="3"/>
  <c r="K69" i="3"/>
  <c r="N197" i="3"/>
  <c r="V163" i="3"/>
  <c r="W154" i="3"/>
  <c r="G131" i="5"/>
  <c r="W180" i="3"/>
  <c r="G129" i="5"/>
  <c r="W177" i="3"/>
  <c r="W149" i="4"/>
  <c r="F132" i="3"/>
  <c r="W152" i="4"/>
  <c r="I87" i="7"/>
  <c r="A73" i="3"/>
  <c r="I136" i="3"/>
  <c r="U180" i="3"/>
  <c r="H87" i="7"/>
  <c r="U152" i="4"/>
  <c r="H87" i="6"/>
  <c r="U159" i="4"/>
  <c r="H93" i="6"/>
  <c r="H93" i="7"/>
  <c r="U187" i="3"/>
  <c r="I101" i="6"/>
  <c r="G140" i="6"/>
  <c r="C129" i="5"/>
  <c r="U132" i="4"/>
  <c r="I56" i="7"/>
  <c r="G140" i="7"/>
  <c r="V175" i="3"/>
  <c r="W138" i="4"/>
  <c r="I65" i="7"/>
  <c r="C131" i="5"/>
  <c r="C138" i="5" s="1"/>
  <c r="C138" i="7"/>
  <c r="V85" i="3"/>
  <c r="U150" i="3"/>
  <c r="U123" i="4"/>
  <c r="C124" i="7"/>
  <c r="C127" i="7" s="1"/>
  <c r="C129" i="7" s="1"/>
  <c r="H56" i="7"/>
  <c r="V26" i="4"/>
  <c r="V56" i="3"/>
  <c r="H65" i="6"/>
  <c r="H65" i="5"/>
  <c r="C121" i="5"/>
  <c r="C124" i="5" s="1"/>
  <c r="C126" i="5" s="1"/>
  <c r="U133" i="4"/>
  <c r="C135" i="5"/>
  <c r="U163" i="3"/>
  <c r="U149" i="4"/>
  <c r="U177" i="3"/>
  <c r="W187" i="3"/>
  <c r="W159" i="4"/>
  <c r="V149" i="4"/>
  <c r="V177" i="3"/>
  <c r="V159" i="4"/>
  <c r="V187" i="3"/>
  <c r="I93" i="7"/>
  <c r="I93" i="6"/>
  <c r="O197" i="3"/>
  <c r="O69" i="3"/>
  <c r="H136" i="3"/>
  <c r="E136" i="3"/>
  <c r="E73" i="3"/>
  <c r="E201" i="3"/>
  <c r="V47" i="4"/>
  <c r="V33" i="4"/>
  <c r="V52" i="3"/>
  <c r="F197" i="3"/>
  <c r="J132" i="3"/>
  <c r="J69" i="3"/>
  <c r="V67" i="4"/>
  <c r="V40" i="4"/>
  <c r="G124" i="6"/>
  <c r="G127" i="6" s="1"/>
  <c r="G129" i="6" s="1"/>
  <c r="I101" i="7"/>
  <c r="J201" i="3"/>
  <c r="G69" i="3"/>
  <c r="H85" i="6"/>
  <c r="U26" i="4"/>
  <c r="U26" i="3"/>
  <c r="V19" i="3"/>
  <c r="V19" i="4"/>
  <c r="U176" i="3"/>
  <c r="H85" i="5"/>
  <c r="V105" i="3"/>
  <c r="V87" i="4"/>
  <c r="V171" i="3"/>
  <c r="H53" i="7"/>
  <c r="H53" i="5"/>
  <c r="H53" i="6"/>
  <c r="U105" i="3"/>
  <c r="X19" i="2"/>
  <c r="I65" i="5"/>
  <c r="M132" i="3"/>
  <c r="V123" i="4"/>
  <c r="D136" i="3"/>
  <c r="U93" i="3"/>
  <c r="U75" i="4"/>
  <c r="A132" i="3"/>
  <c r="A69" i="3"/>
  <c r="A197" i="3"/>
  <c r="D73" i="3"/>
  <c r="D201" i="3"/>
  <c r="V95" i="2"/>
  <c r="I85" i="6" s="1"/>
  <c r="V143" i="4"/>
  <c r="K136" i="3"/>
  <c r="K73" i="3"/>
  <c r="K201" i="3"/>
  <c r="B73" i="3"/>
  <c r="B136" i="3"/>
  <c r="B201" i="3"/>
  <c r="P132" i="3"/>
  <c r="P197" i="3"/>
  <c r="V80" i="4"/>
  <c r="V47" i="2"/>
  <c r="V79" i="4" s="1"/>
  <c r="V98" i="3"/>
  <c r="I201" i="3"/>
  <c r="I73" i="3"/>
  <c r="V154" i="3"/>
  <c r="I65" i="6"/>
  <c r="W165" i="3"/>
  <c r="I85" i="5"/>
  <c r="W176" i="3"/>
  <c r="W47" i="4"/>
  <c r="W105" i="3"/>
  <c r="X37" i="2"/>
  <c r="I28" i="7" s="1"/>
  <c r="W93" i="3"/>
  <c r="W26" i="4"/>
  <c r="U47" i="3"/>
  <c r="W87" i="4"/>
  <c r="A136" i="3"/>
  <c r="V52" i="2"/>
  <c r="V114" i="3" s="1"/>
  <c r="I85" i="7"/>
  <c r="V97" i="3"/>
  <c r="B132" i="3"/>
  <c r="G136" i="3"/>
  <c r="C132" i="3"/>
  <c r="V40" i="3"/>
  <c r="G201" i="3"/>
  <c r="E69" i="3"/>
  <c r="C197" i="3"/>
  <c r="J136" i="3"/>
  <c r="E197" i="3"/>
  <c r="U148" i="4"/>
  <c r="M69" i="3"/>
  <c r="V96" i="4"/>
  <c r="W47" i="3"/>
  <c r="W136" i="4"/>
  <c r="W163" i="3"/>
  <c r="W133" i="4"/>
  <c r="G138" i="7"/>
  <c r="G132" i="5"/>
  <c r="G135" i="5"/>
  <c r="G138" i="5" s="1"/>
  <c r="G124" i="7"/>
  <c r="G127" i="7" s="1"/>
  <c r="G129" i="7" s="1"/>
  <c r="I56" i="6"/>
  <c r="X92" i="2"/>
  <c r="I83" i="5" s="1"/>
  <c r="G121" i="5"/>
  <c r="G124" i="5"/>
  <c r="G126" i="5" s="1"/>
  <c r="I53" i="5"/>
  <c r="I53" i="7"/>
  <c r="X47" i="2"/>
  <c r="I44" i="5" s="1"/>
  <c r="I13" i="7"/>
  <c r="W18" i="3"/>
  <c r="W18" i="4"/>
  <c r="V18" i="4"/>
  <c r="V18" i="3"/>
  <c r="I47" i="6"/>
  <c r="X29" i="2"/>
  <c r="I47" i="5"/>
  <c r="I19" i="5"/>
  <c r="I50" i="7"/>
  <c r="I50" i="5"/>
  <c r="I19" i="6"/>
  <c r="W39" i="3"/>
  <c r="I19" i="7"/>
  <c r="I47" i="7"/>
  <c r="W39" i="4"/>
  <c r="I50" i="6"/>
  <c r="Q197" i="3"/>
  <c r="L201" i="3"/>
  <c r="Q132" i="3"/>
  <c r="H197" i="3"/>
  <c r="L136" i="3"/>
  <c r="V56" i="4"/>
  <c r="H201" i="3"/>
  <c r="L197" i="3"/>
  <c r="H132" i="3"/>
  <c r="L132" i="3"/>
  <c r="N132" i="3"/>
  <c r="G139" i="5"/>
  <c r="X96" i="2"/>
  <c r="W153" i="4" s="1"/>
  <c r="W139" i="4"/>
  <c r="W167" i="3"/>
  <c r="I44" i="6"/>
  <c r="W97" i="3"/>
  <c r="I22" i="6"/>
  <c r="X52" i="2"/>
  <c r="W96" i="4" s="1"/>
  <c r="X53" i="2"/>
  <c r="W61" i="3"/>
  <c r="W61" i="4"/>
  <c r="I104" i="5"/>
  <c r="X98" i="2"/>
  <c r="I89" i="5" s="1"/>
  <c r="I87" i="5"/>
  <c r="W181" i="3"/>
  <c r="W85" i="3"/>
  <c r="U18" i="3" l="1"/>
  <c r="H19" i="6"/>
  <c r="H19" i="5"/>
  <c r="U18" i="4"/>
  <c r="H19" i="7"/>
  <c r="H13" i="6"/>
  <c r="U29" i="2"/>
  <c r="H13" i="7"/>
  <c r="H13" i="5"/>
  <c r="H47" i="5"/>
  <c r="H50" i="5"/>
  <c r="H47" i="6"/>
  <c r="H50" i="7"/>
  <c r="H50" i="6"/>
  <c r="H47" i="7"/>
  <c r="U39" i="3"/>
  <c r="U39" i="4"/>
  <c r="H104" i="7"/>
  <c r="H28" i="7"/>
  <c r="U67" i="4"/>
  <c r="U52" i="2"/>
  <c r="H104" i="6"/>
  <c r="H28" i="6"/>
  <c r="H22" i="5"/>
  <c r="H16" i="5"/>
  <c r="U85" i="3"/>
  <c r="H22" i="7"/>
  <c r="H22" i="6"/>
  <c r="H16" i="7"/>
  <c r="H28" i="5"/>
  <c r="H25" i="7"/>
  <c r="H101" i="5"/>
  <c r="H16" i="6"/>
  <c r="H25" i="5"/>
  <c r="H25" i="6"/>
  <c r="I127" i="5"/>
  <c r="I128" i="5"/>
  <c r="I137" i="5"/>
  <c r="I132" i="5"/>
  <c r="I129" i="5"/>
  <c r="I136" i="5"/>
  <c r="I130" i="5"/>
  <c r="I138" i="5"/>
  <c r="I134" i="5"/>
  <c r="I135" i="5"/>
  <c r="I133" i="5"/>
  <c r="I139" i="5"/>
  <c r="I131" i="5"/>
  <c r="D133" i="5"/>
  <c r="D128" i="5"/>
  <c r="D136" i="5"/>
  <c r="D137" i="5"/>
  <c r="D135" i="5"/>
  <c r="D129" i="5"/>
  <c r="D138" i="5"/>
  <c r="D131" i="5"/>
  <c r="D132" i="5"/>
  <c r="D134" i="5"/>
  <c r="D130" i="5"/>
  <c r="D127" i="5"/>
  <c r="V139" i="4"/>
  <c r="I83" i="6"/>
  <c r="I83" i="7"/>
  <c r="V96" i="2"/>
  <c r="V167" i="3"/>
  <c r="I136" i="7"/>
  <c r="I141" i="7"/>
  <c r="I143" i="7"/>
  <c r="I131" i="7"/>
  <c r="I139" i="7"/>
  <c r="I133" i="7"/>
  <c r="I137" i="7"/>
  <c r="I140" i="7"/>
  <c r="I142" i="7"/>
  <c r="I130" i="7"/>
  <c r="I135" i="7"/>
  <c r="I132" i="7"/>
  <c r="I138" i="7"/>
  <c r="I134" i="7"/>
  <c r="H44" i="7"/>
  <c r="U97" i="3"/>
  <c r="H44" i="5"/>
  <c r="U79" i="4"/>
  <c r="H44" i="6"/>
  <c r="V29" i="2"/>
  <c r="V39" i="4"/>
  <c r="V39" i="3"/>
  <c r="I136" i="6"/>
  <c r="I139" i="6"/>
  <c r="I140" i="6"/>
  <c r="I141" i="6"/>
  <c r="I130" i="6"/>
  <c r="I132" i="6"/>
  <c r="I131" i="6"/>
  <c r="I137" i="6"/>
  <c r="I134" i="6"/>
  <c r="I142" i="6"/>
  <c r="I133" i="6"/>
  <c r="I138" i="6"/>
  <c r="I135" i="6"/>
  <c r="I143" i="6"/>
  <c r="D134" i="7"/>
  <c r="D130" i="7"/>
  <c r="D143" i="7"/>
  <c r="D138" i="7"/>
  <c r="D135" i="7"/>
  <c r="D141" i="7"/>
  <c r="D142" i="7"/>
  <c r="D140" i="7"/>
  <c r="D131" i="7"/>
  <c r="D132" i="7"/>
  <c r="D133" i="7"/>
  <c r="D136" i="7"/>
  <c r="D139" i="7"/>
  <c r="D137" i="7"/>
  <c r="D132" i="6"/>
  <c r="D142" i="6"/>
  <c r="D143" i="6"/>
  <c r="D140" i="6"/>
  <c r="D137" i="6"/>
  <c r="D139" i="6"/>
  <c r="D134" i="6"/>
  <c r="D133" i="6"/>
  <c r="D131" i="6"/>
  <c r="D130" i="6"/>
  <c r="D141" i="6"/>
  <c r="D135" i="6"/>
  <c r="D136" i="6"/>
  <c r="D138" i="6"/>
  <c r="H101" i="7"/>
  <c r="U167" i="3"/>
  <c r="H83" i="7"/>
  <c r="H98" i="5"/>
  <c r="H83" i="6"/>
  <c r="H101" i="6"/>
  <c r="C139" i="5"/>
  <c r="D139" i="5" s="1"/>
  <c r="C143" i="7"/>
  <c r="C143" i="6"/>
  <c r="U139" i="4"/>
  <c r="H83" i="5"/>
  <c r="U96" i="2"/>
  <c r="I16" i="6"/>
  <c r="I16" i="7"/>
  <c r="W155" i="4"/>
  <c r="W79" i="4"/>
  <c r="I104" i="7"/>
  <c r="W67" i="4"/>
  <c r="V176" i="3"/>
  <c r="I101" i="5"/>
  <c r="I25" i="6"/>
  <c r="I13" i="5"/>
  <c r="I16" i="5"/>
  <c r="W183" i="3"/>
  <c r="I25" i="7"/>
  <c r="I104" i="6"/>
  <c r="I44" i="7"/>
  <c r="I28" i="6"/>
  <c r="V148" i="4"/>
  <c r="I22" i="5"/>
  <c r="U47" i="4"/>
  <c r="W114" i="3"/>
  <c r="I22" i="7"/>
  <c r="G143" i="7"/>
  <c r="I98" i="5"/>
  <c r="G143" i="6"/>
  <c r="I13" i="6"/>
  <c r="I28" i="5"/>
  <c r="I25" i="5"/>
  <c r="U61" i="4" l="1"/>
  <c r="H107" i="7"/>
  <c r="H107" i="6"/>
  <c r="H104" i="5"/>
  <c r="U61" i="3"/>
  <c r="V61" i="4"/>
  <c r="V61" i="3"/>
  <c r="I107" i="6"/>
  <c r="I107" i="7"/>
  <c r="U153" i="4"/>
  <c r="U181" i="3"/>
  <c r="H89" i="7"/>
  <c r="H87" i="5"/>
  <c r="U98" i="2"/>
  <c r="H89" i="6"/>
  <c r="U96" i="4"/>
  <c r="U114" i="3"/>
  <c r="V181" i="3"/>
  <c r="V98" i="2"/>
  <c r="V153" i="4"/>
  <c r="I89" i="6"/>
  <c r="I89" i="7"/>
  <c r="H91" i="6" l="1"/>
  <c r="U155" i="4"/>
  <c r="H89" i="5"/>
  <c r="H91" i="7"/>
  <c r="U183" i="3"/>
  <c r="V155" i="4"/>
  <c r="V183" i="3"/>
  <c r="I91" i="7"/>
  <c r="I91" i="6"/>
</calcChain>
</file>

<file path=xl/sharedStrings.xml><?xml version="1.0" encoding="utf-8"?>
<sst xmlns="http://schemas.openxmlformats.org/spreadsheetml/2006/main" count="1194" uniqueCount="679">
  <si>
    <t>Ügyfél neve</t>
  </si>
  <si>
    <t>Statisztikai számjel</t>
  </si>
  <si>
    <t>Mérlegkészítés helye</t>
  </si>
  <si>
    <t>Gödöllő</t>
  </si>
  <si>
    <t>Mérlegzárás éve</t>
  </si>
  <si>
    <t>-</t>
  </si>
  <si>
    <t>Cégjegyzék szám</t>
  </si>
  <si>
    <t>MÉRLEG Eszközök (aktívák)</t>
  </si>
  <si>
    <t>adatok ezer Ft-ban</t>
  </si>
  <si>
    <t>A tétel megnevezése</t>
  </si>
  <si>
    <t>Előző év</t>
  </si>
  <si>
    <t>Előző év(ek) 
módosításai</t>
  </si>
  <si>
    <t>Tárgyév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</si>
  <si>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</si>
  <si>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</si>
  <si>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</si>
  <si>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</si>
  <si>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</si>
  <si>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</si>
  <si>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</si>
  <si>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</si>
  <si>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</si>
  <si>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</si>
  <si>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</si>
  <si>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</si>
  <si>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</si>
  <si>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</si>
  <si>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</si>
  <si>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</si>
  <si>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</si>
  <si>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</si>
  <si>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</si>
  <si>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</si>
  <si>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</si>
  <si>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</si>
  <si>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</si>
  <si>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</si>
  <si>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</si>
  <si>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</si>
  <si>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</si>
  <si>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</si>
  <si>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</si>
  <si>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</si>
  <si>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</si>
  <si>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</si>
  <si>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</si>
  <si>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</si>
  <si>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</si>
  <si>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</si>
  <si>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</si>
  <si>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</si>
  <si>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</si>
  <si>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</si>
  <si>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</si>
  <si>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</si>
  <si>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</si>
  <si>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PH.</t>
  </si>
  <si>
    <t>a vállalkozás vezetője</t>
  </si>
  <si>
    <t>(képviselője)</t>
  </si>
  <si>
    <t>MÉRLEG Források (passzívák)</t>
  </si>
  <si>
    <t>44.</t>
  </si>
  <si>
    <t>45.</t>
  </si>
  <si>
    <t>46.</t>
  </si>
  <si>
    <t>47.</t>
  </si>
  <si>
    <t>48.</t>
  </si>
  <si>
    <t>49.</t>
  </si>
  <si>
    <t xml:space="preserve"> IV. EREDMÉNYTARTALÉK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</si>
  <si>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</si>
  <si>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</si>
  <si>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</si>
  <si>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</si>
  <si>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</si>
  <si>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</si>
  <si>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</si>
  <si>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</si>
  <si>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</si>
  <si>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</si>
  <si>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</si>
  <si>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</si>
  <si>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</si>
  <si>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</si>
  <si>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</si>
  <si>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</si>
  <si>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</si>
  <si>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</si>
  <si>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</si>
  <si>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</si>
  <si>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</si>
  <si>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</si>
  <si>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</si>
  <si>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"A" EREDMÉNYKIMUTATÁS</t>
  </si>
  <si>
    <t>(összköltség eljárással)</t>
  </si>
  <si>
    <t>I.</t>
  </si>
  <si>
    <t>II.</t>
  </si>
  <si>
    <t>Egyéb bevételek</t>
  </si>
  <si>
    <t>III.</t>
  </si>
  <si>
    <t>IV.</t>
  </si>
  <si>
    <t>V.</t>
  </si>
  <si>
    <t>VI.</t>
  </si>
  <si>
    <t>Értékcsökkenési leírás</t>
  </si>
  <si>
    <t>VII.</t>
  </si>
  <si>
    <t>VIII.</t>
  </si>
  <si>
    <t>Egyéb ráfordítások</t>
  </si>
  <si>
    <t>A.</t>
  </si>
  <si>
    <t>IX.</t>
  </si>
  <si>
    <t>X.</t>
  </si>
  <si>
    <t>B.</t>
  </si>
  <si>
    <t>C.</t>
  </si>
  <si>
    <t>XI.</t>
  </si>
  <si>
    <t>XII.</t>
  </si>
  <si>
    <t>D.</t>
  </si>
  <si>
    <t>E.</t>
  </si>
  <si>
    <t>ADÓZÁS ELŐTTI EREDMÉNY (±C.+-D.)</t>
  </si>
  <si>
    <t>XIII.</t>
  </si>
  <si>
    <t>Adófizetési kötelezettség</t>
  </si>
  <si>
    <t>F.</t>
  </si>
  <si>
    <t>G.</t>
  </si>
  <si>
    <t>Statistisches Zeichen</t>
  </si>
  <si>
    <t>Nummer der Firmeneintragung</t>
  </si>
  <si>
    <t>BILANZ  (Aktiva)</t>
  </si>
  <si>
    <t>Daten in 1000 Ft</t>
  </si>
  <si>
    <t>Bezeichnung</t>
  </si>
  <si>
    <t>Vorjahr</t>
  </si>
  <si>
    <t>Selbstan.</t>
  </si>
  <si>
    <t>Bezugsjahr</t>
  </si>
  <si>
    <t>A. Anlagevermögen (02.+09.+16.)</t>
  </si>
  <si>
    <t xml:space="preserve">  I. IMMATERIELLE GÜTER (03.-08. sorok)</t>
  </si>
  <si>
    <t xml:space="preserve">      1.Rechte mit Vermögenswert</t>
  </si>
  <si>
    <t xml:space="preserve">      2.Goodwill oder Firmenwert</t>
  </si>
  <si>
    <t xml:space="preserve">      3.Geistige Produkte</t>
  </si>
  <si>
    <t xml:space="preserve">      4.Aktivierte Versuchsentwicklung</t>
  </si>
  <si>
    <t xml:space="preserve">      5.Aktivierte Gründung o. Umstellung</t>
  </si>
  <si>
    <t xml:space="preserve">     6.Wertberichtigung der immateriellen Vermögensgegenstände</t>
  </si>
  <si>
    <t xml:space="preserve">  II.SACHANLAGEN (10.-15.)</t>
  </si>
  <si>
    <t xml:space="preserve">      1.Immobilien</t>
  </si>
  <si>
    <t xml:space="preserve">      2.Produktionsmaschinen, Fahrzeuge</t>
  </si>
  <si>
    <t xml:space="preserve">      3.Sonstige Einrichtungen, Fahrzeuge</t>
  </si>
  <si>
    <t xml:space="preserve">      4.Investitionen</t>
  </si>
  <si>
    <t xml:space="preserve">      5.Anzahlungen für Investitionen</t>
  </si>
  <si>
    <t xml:space="preserve">     6.Wertberichtigung der Sachanlangen</t>
  </si>
  <si>
    <t xml:space="preserve"> III. FINANZANLAGEN (17.-21.)</t>
  </si>
  <si>
    <t xml:space="preserve">      1. Beteiligungen</t>
  </si>
  <si>
    <t xml:space="preserve">      2.Wertpapiere</t>
  </si>
  <si>
    <t xml:space="preserve">      3.Gewährte Kredite</t>
  </si>
  <si>
    <t xml:space="preserve">      4.Langfristige Bankeinlagen</t>
  </si>
  <si>
    <t xml:space="preserve">     5.Wertberichtigung der Finanzanlagen</t>
  </si>
  <si>
    <t>B . Umlaufvermögen (23.+30.+35.+39.)</t>
  </si>
  <si>
    <t xml:space="preserve">  I. VORRÄTE ( 24.-29.)</t>
  </si>
  <si>
    <t xml:space="preserve">     1.Stoffe</t>
  </si>
  <si>
    <t xml:space="preserve">     2.Handelswaren</t>
  </si>
  <si>
    <t xml:space="preserve">     3.Anzahlungen auf Vorräte</t>
  </si>
  <si>
    <t xml:space="preserve">     4.Tiere </t>
  </si>
  <si>
    <t xml:space="preserve">     5.Unfertige und Halbfertige Produkte</t>
  </si>
  <si>
    <t xml:space="preserve">     6.Fertige Produkte</t>
  </si>
  <si>
    <t xml:space="preserve"> II. FORDERUNGEN (31.-34.)</t>
  </si>
  <si>
    <t xml:space="preserve">     1.Forderungen aus Lief. und Leistungen</t>
  </si>
  <si>
    <t xml:space="preserve">     2.Wechselforderungen</t>
  </si>
  <si>
    <t xml:space="preserve">     4.Forderungen gegenüber Gründer</t>
  </si>
  <si>
    <t xml:space="preserve">     5.Sonstige Forderungen</t>
  </si>
  <si>
    <t>III. WERTPAPIERE (36.-38.)</t>
  </si>
  <si>
    <t xml:space="preserve">     1.Obligationen für Wiederverkauf</t>
  </si>
  <si>
    <t xml:space="preserve">     2.Eigene Aktien, Anteile für Wiederverkauf</t>
  </si>
  <si>
    <t xml:space="preserve">     3.Sonstige Wertpapiere</t>
  </si>
  <si>
    <t>IV. GELDMITTEL (40.-41.)</t>
  </si>
  <si>
    <t xml:space="preserve">     1.Kassenbestand, Schecks</t>
  </si>
  <si>
    <t xml:space="preserve">     2.Guthaben bei Banken</t>
  </si>
  <si>
    <t>C. AKTIVE ABGRENZUNGEN</t>
  </si>
  <si>
    <t>AKTIVA INSGESAMT ( 01.+22.+42.)</t>
  </si>
  <si>
    <t xml:space="preserve">Datum: </t>
  </si>
  <si>
    <t>Leiter (Vertreter)</t>
  </si>
  <si>
    <t xml:space="preserve"> des Unternehmers</t>
  </si>
  <si>
    <t xml:space="preserve">BILANZ (Passiva) </t>
  </si>
  <si>
    <t>D. EIGENKAPITAL (45.+47.+48.+49.+50.+51.)</t>
  </si>
  <si>
    <t xml:space="preserve"> I. GEZEICHNETES KAPITAL</t>
  </si>
  <si>
    <t xml:space="preserve">    davon: a) Nominalwert der Zurückgekauf.Beteiligung.der Eigentümer</t>
  </si>
  <si>
    <t xml:space="preserve">  II. GEZEICHNETES, NICHT EINGEZAHLTES KAP.</t>
  </si>
  <si>
    <t xml:space="preserve"> III. KAPITALRÜCKLAGEN</t>
  </si>
  <si>
    <t xml:space="preserve"> IV. GEWINNRÜCKLAGEN</t>
  </si>
  <si>
    <t xml:space="preserve">  V. BEWERTUNGSRÜCKLAGE</t>
  </si>
  <si>
    <t xml:space="preserve"> VI. BILANZGEWINN</t>
  </si>
  <si>
    <t>E. RÜCKSTELLUNGEN (53.-55.)</t>
  </si>
  <si>
    <t xml:space="preserve">       1.Rückstellungen für voraussehb. Verluste</t>
  </si>
  <si>
    <t xml:space="preserve">       2.Rückstellungen f. voraussehb. Verb.</t>
  </si>
  <si>
    <t xml:space="preserve">       3.Sonstige Rückstellungen</t>
  </si>
  <si>
    <t>F. VERBINDLICHKEITEN ( 57.+64.)</t>
  </si>
  <si>
    <t xml:space="preserve">  I.  LANGFRISTIGE VERBINDL. (58.-63.)</t>
  </si>
  <si>
    <t xml:space="preserve">      1.Investitionskredite</t>
  </si>
  <si>
    <t xml:space="preserve">      2.Sonstige Langfristige Kredite</t>
  </si>
  <si>
    <t xml:space="preserve">      3.Langfristige Anleihen</t>
  </si>
  <si>
    <t xml:space="preserve">      4.Verbindlichkeiten aus Obligationen</t>
  </si>
  <si>
    <t xml:space="preserve">      5.Verbindlichkeiten gegenüber Gründer</t>
  </si>
  <si>
    <t xml:space="preserve">      6.Sonstige langfristige Verbindlichkeiten</t>
  </si>
  <si>
    <t xml:space="preserve"> II. KURZFRISTIGE VERB. (65.-70.)</t>
  </si>
  <si>
    <t xml:space="preserve">      1.Anzahlungen von Käufern</t>
  </si>
  <si>
    <t xml:space="preserve">      2.Verb. aus Lieferungen u. Leistungen</t>
  </si>
  <si>
    <t xml:space="preserve">      3.Wechselschulden</t>
  </si>
  <si>
    <t xml:space="preserve">      4.Kurzfristige Kredite</t>
  </si>
  <si>
    <t xml:space="preserve">      5.Kurzfristige Anleihen</t>
  </si>
  <si>
    <t xml:space="preserve">      6.Sonstige kurzfristige Verbindlichkeiten</t>
  </si>
  <si>
    <t>G. PASSIVE ABGRENZUNGEN</t>
  </si>
  <si>
    <t>PASSIVA INSGESAMT (44.+52.+56.+71.)</t>
  </si>
  <si>
    <t>"A" Ergebnisrechnung mit Gesamtkostenverfahren</t>
  </si>
  <si>
    <t xml:space="preserve">   Umsatzerlöse Inland</t>
  </si>
  <si>
    <t xml:space="preserve">   Umsatzerlöse Export</t>
  </si>
  <si>
    <t>Netto Umsatzerlöse (01.+02.)</t>
  </si>
  <si>
    <t>Sonstige Erträge</t>
  </si>
  <si>
    <t xml:space="preserve">   Aktivierte eigene Mittel</t>
  </si>
  <si>
    <t xml:space="preserve">   Bestandveänderung von Eigenprodukten</t>
  </si>
  <si>
    <t>Aktivierte Eigenleistungen (03. +- 04.)</t>
  </si>
  <si>
    <t xml:space="preserve">   Materialaufwand</t>
  </si>
  <si>
    <t xml:space="preserve">   Leistungen vom materiellen Charakter</t>
  </si>
  <si>
    <t xml:space="preserve">   Wareneinsatz</t>
  </si>
  <si>
    <t xml:space="preserve">   Leistungen der Subunternehmern</t>
  </si>
  <si>
    <t>Materielle Aufwendungen  (05.+06.+07.+08.)</t>
  </si>
  <si>
    <t xml:space="preserve">   Löhne</t>
  </si>
  <si>
    <t xml:space="preserve">   Sonstige Personalkosten</t>
  </si>
  <si>
    <t xml:space="preserve">   Soziallast</t>
  </si>
  <si>
    <t>Personalaufwendungen (09.+10.+11.)</t>
  </si>
  <si>
    <t>Abschreibung</t>
  </si>
  <si>
    <t>Sonstige Kosten</t>
  </si>
  <si>
    <t>Sonstige Aufwendungen</t>
  </si>
  <si>
    <t>Betriebserfolg (I.+II.+-III.-IV.-V.-VI.-VII.-VIII.)</t>
  </si>
  <si>
    <t xml:space="preserve">   Zinserträge</t>
  </si>
  <si>
    <t xml:space="preserve">   Erträge aus Beteiligungen</t>
  </si>
  <si>
    <t xml:space="preserve">   Sonstige finanzielle Erträge</t>
  </si>
  <si>
    <t>Erträge aus finanziellen Transaktionen (12.+13.+14.)</t>
  </si>
  <si>
    <t xml:space="preserve">   Zinsen und ähnliche Aufwendungen</t>
  </si>
  <si>
    <t xml:space="preserve">   Abschreibungen auf Finanzanlagen</t>
  </si>
  <si>
    <t xml:space="preserve">   Sonstige Aufwendungen auf finanzielle Transaktionen</t>
  </si>
  <si>
    <t>Aufwendungen auf finanziellen Transaktionen (15.+16.+17.)</t>
  </si>
  <si>
    <t>Finanzerfolg (IX.-X.)</t>
  </si>
  <si>
    <t>Ergebnis der gewöhnlichen Geschäftstätigkeit (+-A.+-B.)</t>
  </si>
  <si>
    <t>Außerordentliche Erträge</t>
  </si>
  <si>
    <t>Außerordentliche Aufwendungen</t>
  </si>
  <si>
    <t>Außerordentliches Ergebnis (XI.-XII.)</t>
  </si>
  <si>
    <t>Ergebnis vor Steuern (+-C.+-D.)</t>
  </si>
  <si>
    <t>Gewinnsteuer</t>
  </si>
  <si>
    <t>Ergebnis nach Steuer (+-E.-XIII.)</t>
  </si>
  <si>
    <t xml:space="preserve">   Dividend aus Gewinnrücklage</t>
  </si>
  <si>
    <t xml:space="preserve">   Ausgezahlte, o. beschlossene Dividenden</t>
  </si>
  <si>
    <t>BILANZERGEBNIS (+-F.+18.-19.)</t>
  </si>
  <si>
    <t xml:space="preserve">"B"  </t>
  </si>
  <si>
    <t>(Mit Umsatzkosten- Verfahren)</t>
  </si>
  <si>
    <t xml:space="preserve">   Netto Umsatzerlöse - Inland</t>
  </si>
  <si>
    <t xml:space="preserve">   Netto Umsatzerlöse - Export</t>
  </si>
  <si>
    <t xml:space="preserve">   Einstandskosten der verkauften "E"-Waren</t>
  </si>
  <si>
    <t xml:space="preserve">   Einstandskosten der verkauften "H"-Waren</t>
  </si>
  <si>
    <t>Unmittelbare Kosten des Verkaufs (03.+04.)</t>
  </si>
  <si>
    <t xml:space="preserve">   Vertriebskosten</t>
  </si>
  <si>
    <t xml:space="preserve">   Verwaltungskosten</t>
  </si>
  <si>
    <t xml:space="preserve">   Sonstige allgemeine Kosten</t>
  </si>
  <si>
    <t>Mittelbare Kosten des Verkaufs (05.+06.+07.)</t>
  </si>
  <si>
    <t>ERGEBNIS DER BETRIEBS-, ODER GESCHÄFTSTÄT. (I.+II.-III.-IV.-V.)</t>
  </si>
  <si>
    <t xml:space="preserve">   Erhaltene Zinsen und ähnliche Erträge</t>
  </si>
  <si>
    <t xml:space="preserve">   Erträge aus Dividenden und Beteiligungen</t>
  </si>
  <si>
    <t>Finanzerträge (08.+09.+10.)</t>
  </si>
  <si>
    <t xml:space="preserve">  Bezahlte Zinsen und ähnliche Auszahlungen</t>
  </si>
  <si>
    <t xml:space="preserve">   Abschreibung auf finanzielle Investitionen</t>
  </si>
  <si>
    <t xml:space="preserve">   Sonstige finanzielle Aufwendungen</t>
  </si>
  <si>
    <t>Finanzielle aufwendungen (11.+12.+13.)</t>
  </si>
  <si>
    <t>FINANZERGEBNIS (VI.-VII.)</t>
  </si>
  <si>
    <t>ERGEBNIS DER GEWÖHNLICH. GESCHÄFTSTÄTIGKEIT (±A.±B.)</t>
  </si>
  <si>
    <t>AUßERORDENTLICHES ERGEBNIS (VIII.-IX.)</t>
  </si>
  <si>
    <t>ERGEBNIS VOR STEUREN (±C.±D.)</t>
  </si>
  <si>
    <t>Körperschaftssteuer</t>
  </si>
  <si>
    <t>VERSTEUERTES ERGEBNIS (+-E.-X.)</t>
  </si>
  <si>
    <t xml:space="preserve">   Zur Dividenden und Beteiligungen in Anspruch genommene Gewinnrücklage</t>
  </si>
  <si>
    <t xml:space="preserve">   Bezahlte Dividenden und Beteiligungen</t>
  </si>
  <si>
    <t xml:space="preserve">   BILANZERGEBNIS (±F.+14.-15.)</t>
  </si>
  <si>
    <t>Statistical Code</t>
  </si>
  <si>
    <t>Registration Number</t>
  </si>
  <si>
    <t>Assets</t>
  </si>
  <si>
    <t>thousand Ft</t>
  </si>
  <si>
    <t>Item</t>
  </si>
  <si>
    <t>Previous Year</t>
  </si>
  <si>
    <t>Self-revision</t>
  </si>
  <si>
    <t>Target Year</t>
  </si>
  <si>
    <t>A. Fixed assets (02.+09.+16.)</t>
  </si>
  <si>
    <t xml:space="preserve">    I. INTANGIBLE ASSETS  (03.-08.)</t>
  </si>
  <si>
    <t xml:space="preserve">       1.Rights representing money or monies worth</t>
  </si>
  <si>
    <t xml:space="preserve">      2.Goodwill</t>
  </si>
  <si>
    <t xml:space="preserve">      3.Intellectual property</t>
  </si>
  <si>
    <t xml:space="preserve">      4.Capitalized value of research and development</t>
  </si>
  <si>
    <t xml:space="preserve">      5.Capitalized value of original contribution/restructuring</t>
  </si>
  <si>
    <t xml:space="preserve">      6.Value adjustment of intangible assets</t>
  </si>
  <si>
    <t xml:space="preserve"> II. TANGIBLE ASSETS  (10.-15. )</t>
  </si>
  <si>
    <t xml:space="preserve">      1.Real property</t>
  </si>
  <si>
    <t xml:space="preserve">      2.Technical equipment, machinery, vehicles</t>
  </si>
  <si>
    <t xml:space="preserve">      3.Other equipment and fittings</t>
  </si>
  <si>
    <t xml:space="preserve">      4.Investments</t>
  </si>
  <si>
    <t xml:space="preserve">      5.Advance payments made towards investments</t>
  </si>
  <si>
    <t xml:space="preserve">      6.Value adjustment of tangible assets</t>
  </si>
  <si>
    <t>III. FINANCIAL INVESTMENTS  (17.-21.)</t>
  </si>
  <si>
    <t xml:space="preserve">      1.Shares</t>
  </si>
  <si>
    <t xml:space="preserve">      2.Securities</t>
  </si>
  <si>
    <t xml:space="preserve">      3.Loans</t>
  </si>
  <si>
    <t xml:space="preserve">      4.Long term bank deposits</t>
  </si>
  <si>
    <t xml:space="preserve">      5.Value adjustment of financial investments</t>
  </si>
  <si>
    <t>B. Current assets  (23.+30.+35.+39.)</t>
  </si>
  <si>
    <t xml:space="preserve">    I. INVENTORIES  (24.-29.)</t>
  </si>
  <si>
    <t xml:space="preserve">      1.Raw materials</t>
  </si>
  <si>
    <t xml:space="preserve">      2.Goods</t>
  </si>
  <si>
    <t xml:space="preserve">      3.Advence payments made towards inventories</t>
  </si>
  <si>
    <t xml:space="preserve">      4.Livestock</t>
  </si>
  <si>
    <t xml:space="preserve">      5.Work in progress</t>
  </si>
  <si>
    <t xml:space="preserve">      6.Finished products</t>
  </si>
  <si>
    <t xml:space="preserve"> II. RECEIVABLES (31.-34.)</t>
  </si>
  <si>
    <t xml:space="preserve">      1.Accounts Receivable from supply of goods and services (purchasers)</t>
  </si>
  <si>
    <t xml:space="preserve">      2.Draft receivables</t>
  </si>
  <si>
    <t xml:space="preserve">      4.Claims against founding members</t>
  </si>
  <si>
    <t xml:space="preserve">      5.Other receivables</t>
  </si>
  <si>
    <t>III. SECURITIES  (36.-38. )</t>
  </si>
  <si>
    <t xml:space="preserve">      1.Bonds bought for sale</t>
  </si>
  <si>
    <t xml:space="preserve">      2.Own shares, share quotas, shares bought for sale</t>
  </si>
  <si>
    <t xml:space="preserve">      3.Other securities</t>
  </si>
  <si>
    <t xml:space="preserve"> IV. LIQUID ASSETS  (40.-41.)</t>
  </si>
  <si>
    <t xml:space="preserve">      1.Cash, cheques</t>
  </si>
  <si>
    <t xml:space="preserve">      2.Bank deposits</t>
  </si>
  <si>
    <t>C. Pre-paid expenses</t>
  </si>
  <si>
    <t>ASSETS TOTAL (01.+22.+42.)</t>
  </si>
  <si>
    <t>Date:</t>
  </si>
  <si>
    <t xml:space="preserve">Director (representative) </t>
  </si>
  <si>
    <t>of company</t>
  </si>
  <si>
    <t>Liabilities</t>
  </si>
  <si>
    <t>D. OWN EQUITY (45+47.+48.+49.+50.+51.)</t>
  </si>
  <si>
    <t xml:space="preserve">   I. ISSUED CAPITAL</t>
  </si>
  <si>
    <t xml:space="preserve">      from these: a) nominal value of owners' shares bought back</t>
  </si>
  <si>
    <t xml:space="preserve">   II. UNPAID ISSUED CAPITAL   (-)</t>
  </si>
  <si>
    <t xml:space="preserve">  III. CAPITAL RESERVE</t>
  </si>
  <si>
    <t xml:space="preserve"> IV.  ACCUMULATED PROFIT RESERVE</t>
  </si>
  <si>
    <t xml:space="preserve">  V. VALUATION RESERVE</t>
  </si>
  <si>
    <t xml:space="preserve"> VI. BALANCE SHEET PROFIT FIGURE</t>
  </si>
  <si>
    <t xml:space="preserve"> E. Provisions (53.-55. )</t>
  </si>
  <si>
    <t xml:space="preserve">       1. Provision for expected losses</t>
  </si>
  <si>
    <t xml:space="preserve">       2. Provision for expected obligations</t>
  </si>
  <si>
    <t xml:space="preserve">       3. Other provisions</t>
  </si>
  <si>
    <t xml:space="preserve"> F. Liabilities (57.+64. )</t>
  </si>
  <si>
    <t xml:space="preserve">    I. LONG TERM LIABILITIES  (58.-63.)</t>
  </si>
  <si>
    <t xml:space="preserve">       1. Investment and development credits</t>
  </si>
  <si>
    <t xml:space="preserve">       2.Other long term credits</t>
  </si>
  <si>
    <t xml:space="preserve">       3.Long term loans</t>
  </si>
  <si>
    <t xml:space="preserve">       4.Debts on the issue of bonds</t>
  </si>
  <si>
    <t xml:space="preserve">       5.Obligations to founders </t>
  </si>
  <si>
    <t xml:space="preserve">       6.Other long term liabilities</t>
  </si>
  <si>
    <t xml:space="preserve"> II. SHORT-TERM LIABILITIES  (65.-70. )</t>
  </si>
  <si>
    <t xml:space="preserve">       1. Advance payments received from purchasers</t>
  </si>
  <si>
    <t xml:space="preserve">       2.Creditors (from purchse of goods and services from suppliers)</t>
  </si>
  <si>
    <t xml:space="preserve">       3.Overdraft debts</t>
  </si>
  <si>
    <t xml:space="preserve">       4.Short term credits</t>
  </si>
  <si>
    <t xml:space="preserve">       5.Short term loans</t>
  </si>
  <si>
    <t xml:space="preserve">       6.Other short term liabilities</t>
  </si>
  <si>
    <t>G. Accrued expenses</t>
  </si>
  <si>
    <t>LIABILITIES (44.+52.+56.+71.)</t>
  </si>
  <si>
    <t xml:space="preserve">"A" </t>
  </si>
  <si>
    <t>( by total costs method )</t>
  </si>
  <si>
    <t xml:space="preserve">   Net domestic sales revenues</t>
  </si>
  <si>
    <t xml:space="preserve">   Net export sales revenues</t>
  </si>
  <si>
    <t>Net Sales Revenues  (01.+02.)</t>
  </si>
  <si>
    <t>Other Revenues</t>
  </si>
  <si>
    <t xml:space="preserve">   Capitalised value of self-manufactured assets</t>
  </si>
  <si>
    <t xml:space="preserve">   Change is self-manufactured inventories</t>
  </si>
  <si>
    <t>Capitalised Value of Own Performance  (03.±04.)</t>
  </si>
  <si>
    <t xml:space="preserve">   Raw material costs</t>
  </si>
  <si>
    <t xml:space="preserve">   Value of material-type services used</t>
  </si>
  <si>
    <t xml:space="preserve">  Cost price of goods sold</t>
  </si>
  <si>
    <t xml:space="preserve">   Value of subcontractors' works</t>
  </si>
  <si>
    <t>Material-type Expenditures  (05.+06.+07.+08.)</t>
  </si>
  <si>
    <t xml:space="preserve">   Wages and salaries</t>
  </si>
  <si>
    <t xml:space="preserve">   Other payments to personnel</t>
  </si>
  <si>
    <t xml:space="preserve">   Social insurance contribution</t>
  </si>
  <si>
    <t>Payments to Personnel  (09.+10.+11.)</t>
  </si>
  <si>
    <t>Depreciation Charge</t>
  </si>
  <si>
    <t>Other Costs</t>
  </si>
  <si>
    <t>Other Expenditures</t>
  </si>
  <si>
    <t>TRADING PROFIT  (I.+II.±III.-IV.-V.-VI.-VII.-VIII.)</t>
  </si>
  <si>
    <t xml:space="preserve">   Interest received and interestrelated revenues</t>
  </si>
  <si>
    <t xml:space="preserve">   Dividend and profit-sharing received</t>
  </si>
  <si>
    <t xml:space="preserve">   Other revenues from financial transactions</t>
  </si>
  <si>
    <t>Revenues from Financial Transactions  (12.+13.+14.)</t>
  </si>
  <si>
    <t xml:space="preserve">   Paid interests and interestrelated payments</t>
  </si>
  <si>
    <t xml:space="preserve">   Write-off financial investments</t>
  </si>
  <si>
    <t xml:space="preserve">   Other expenditures on financial transactions</t>
  </si>
  <si>
    <t>Financial Transaction Expenditures  (15.+16.+17.)</t>
  </si>
  <si>
    <t>FINANCIAL PROFIT  (IX.-X.)</t>
  </si>
  <si>
    <t>PRE-tax Profit before Extraordinary Gain or Loss  (±A.±B.)</t>
  </si>
  <si>
    <t>Extraordinary revenues</t>
  </si>
  <si>
    <t>Extraordinary expenditures</t>
  </si>
  <si>
    <t>Extraordinary Profit Figure  (XI.-XII.)</t>
  </si>
  <si>
    <t>PRE-TAX  PROFIT  (±C.+-D.)</t>
  </si>
  <si>
    <t>Tax Liability</t>
  </si>
  <si>
    <t>After-tax Profit (±E.-XIII.)</t>
  </si>
  <si>
    <t xml:space="preserve">   Use of accumulated profit reserve for dividends and profit-sharing</t>
  </si>
  <si>
    <t xml:space="preserve">   Dividend and profit-sharing paid (approved)</t>
  </si>
  <si>
    <t>BALANCE SHEET NET PROFIT FIGURE  (±F.+18.-19.)</t>
  </si>
  <si>
    <t>A VAGYONI HELYZET ÉS A TŐKESZERKEZET MUTATÓI</t>
  </si>
  <si>
    <t>MUTATÓ MEGNEVEZÉS</t>
  </si>
  <si>
    <t>MUTATÓ SZÁMÍTÁSA</t>
  </si>
  <si>
    <t>MÉRLEG HIVATKOZÁS</t>
  </si>
  <si>
    <t>ELŐZŐ ÉV</t>
  </si>
  <si>
    <t>TÁRGY ÉV</t>
  </si>
  <si>
    <t xml:space="preserve">Befektetett eszközök </t>
  </si>
  <si>
    <t>Saját tőke</t>
  </si>
  <si>
    <t>D</t>
  </si>
  <si>
    <t>fedezettsége</t>
  </si>
  <si>
    <t>Befektetett eszközök</t>
  </si>
  <si>
    <t>A</t>
  </si>
  <si>
    <t>Tárgyi eszközök fedezettsége</t>
  </si>
  <si>
    <t>Tárgyi eszközök</t>
  </si>
  <si>
    <t>AII</t>
  </si>
  <si>
    <t>Befektetett eszközök aránya</t>
  </si>
  <si>
    <t>Befektetett eszköz</t>
  </si>
  <si>
    <t>Összes eszköz</t>
  </si>
  <si>
    <t>A+B+C</t>
  </si>
  <si>
    <t>Saját tőke aránya I.</t>
  </si>
  <si>
    <t>Összes forrás</t>
  </si>
  <si>
    <t>D+E+F+G</t>
  </si>
  <si>
    <t>Tőkeszerkeszeti mutató I.</t>
  </si>
  <si>
    <t>Kötelezettségek</t>
  </si>
  <si>
    <t>F</t>
  </si>
  <si>
    <t>Tőkeszerkezeti mutató II.</t>
  </si>
  <si>
    <t>Rövid lejáratú köt.</t>
  </si>
  <si>
    <t>FII</t>
  </si>
  <si>
    <t>A PÉNZÜGYI HELYZET RÖVIDTÁVÚ MUTATÓI</t>
  </si>
  <si>
    <t>MUTATÓ
MEGNEVEZÉS</t>
  </si>
  <si>
    <t>MUTATÓ
SZÁMÍTÁSA</t>
  </si>
  <si>
    <t>MÉRLEG
HIVATKOZÁS</t>
  </si>
  <si>
    <t>ELŐZŐ
ÉV</t>
  </si>
  <si>
    <t>TÁRGY
ÉV</t>
  </si>
  <si>
    <t/>
  </si>
  <si>
    <t>Likviditási mutató</t>
  </si>
  <si>
    <t>Forgóeszközök</t>
  </si>
  <si>
    <t>B</t>
  </si>
  <si>
    <t>Rövid távú likviditás I.</t>
  </si>
  <si>
    <t>Rövid távú likviditás II.</t>
  </si>
  <si>
    <t>Forgóeszk-követ.</t>
  </si>
  <si>
    <t>B-BII.</t>
  </si>
  <si>
    <t>FII.</t>
  </si>
  <si>
    <t>Rövid távú likviditás III.</t>
  </si>
  <si>
    <t>Pénzeszközök + ért.pap.</t>
  </si>
  <si>
    <t>BIV.+BIII.</t>
  </si>
  <si>
    <t xml:space="preserve">Kintlevőségek átlagos </t>
  </si>
  <si>
    <t>Átlagos vevőáll.</t>
  </si>
  <si>
    <t>(BII.1.c+BII.1.d)*(365/2/)</t>
  </si>
  <si>
    <t>időtartama, nap</t>
  </si>
  <si>
    <t>Árbevétel</t>
  </si>
  <si>
    <t>Er. I.</t>
  </si>
  <si>
    <t xml:space="preserve">Szállítói kötelezettségek </t>
  </si>
  <si>
    <t>Átlagos száll.áll.</t>
  </si>
  <si>
    <t>(FII.2.c+FII.2.d)*(365/2/)</t>
  </si>
  <si>
    <t xml:space="preserve">átlagos időtartama, nap </t>
  </si>
  <si>
    <t>Anyagjellegű ráford.</t>
  </si>
  <si>
    <t>Er. IV.</t>
  </si>
  <si>
    <t>Vevők és szállítók aránya</t>
  </si>
  <si>
    <t>Vevők</t>
  </si>
  <si>
    <t>B II. 1.</t>
  </si>
  <si>
    <t>Szállítók</t>
  </si>
  <si>
    <t>F II. 2.</t>
  </si>
  <si>
    <t>A készletek fordulatszáma</t>
  </si>
  <si>
    <t>Nettó árbevétel</t>
  </si>
  <si>
    <t>B. I.c.+B.I.d.</t>
  </si>
  <si>
    <t>Átlagos készletek</t>
  </si>
  <si>
    <t>AZ EREDMÉNY ÉS A JÖVEDELMEZŐSÉG ALAKULÁSA</t>
  </si>
  <si>
    <t>adatok eFt-ban</t>
  </si>
  <si>
    <t>AZ EREDMÉNY FŐBB ÖSSZETEVŐI</t>
  </si>
  <si>
    <t>Üzemi tevékenység eredménye</t>
  </si>
  <si>
    <t>Pénzügyi műveletek eredménye</t>
  </si>
  <si>
    <t>Adózás előtti eredmény összesen</t>
  </si>
  <si>
    <t>Adózott eredmény</t>
  </si>
  <si>
    <t>Árbevétel arányos üzemi eredmény</t>
  </si>
  <si>
    <t>Üzemi eredmény</t>
  </si>
  <si>
    <t>Er. A</t>
  </si>
  <si>
    <t>Tőkearányos eredmény</t>
  </si>
  <si>
    <t>Eszközhatékonyság</t>
  </si>
  <si>
    <t>A KÖLTSÉGSZERKEZET  ALAKULÁSA ("A")</t>
  </si>
  <si>
    <t>Megnevezés</t>
  </si>
  <si>
    <t>ezer Ft</t>
  </si>
  <si>
    <t>%</t>
  </si>
  <si>
    <t>Saját előállítású eszközök aktivált értéke</t>
  </si>
  <si>
    <t>Saját termelésű készletek állományváltozása</t>
  </si>
  <si>
    <t>Bruttó árbevétel (termelési érték)</t>
  </si>
  <si>
    <t>Egyéb bevétel</t>
  </si>
  <si>
    <t>Összes árbevétel</t>
  </si>
  <si>
    <t>Anyagköltség</t>
  </si>
  <si>
    <t>Anyagjellegű szolgáltatások</t>
  </si>
  <si>
    <t>Eladott áruk beszerzési értéke</t>
  </si>
  <si>
    <t>Alvállalkozói teljesítmények</t>
  </si>
  <si>
    <t>Anyagjellegű ráfordítások összesen</t>
  </si>
  <si>
    <t>Bérköltség</t>
  </si>
  <si>
    <t>Személyi jellegű egyéb kifizetések</t>
  </si>
  <si>
    <t>Társadalombiztosítási járulék</t>
  </si>
  <si>
    <t>Személyi jellegű ráfordítások összesen</t>
  </si>
  <si>
    <t>Összes költség és ráfordítás</t>
  </si>
  <si>
    <t>Üzemi (üzleti) tevékenység eredménye</t>
  </si>
  <si>
    <t>KENNZAHLEN DER VERMÖGENSLAGE UND DER KAPITALSTRUKTUR</t>
  </si>
  <si>
    <t>BEZEICHNUNG</t>
  </si>
  <si>
    <t>BERECHNUNG</t>
  </si>
  <si>
    <t>BILANZ POSTEN</t>
  </si>
  <si>
    <t>VORJAHR</t>
  </si>
  <si>
    <t>BEZUGSJAHR</t>
  </si>
  <si>
    <t xml:space="preserve">Deckung </t>
  </si>
  <si>
    <t>Eigenkapital</t>
  </si>
  <si>
    <t>des Anlagevermögens</t>
  </si>
  <si>
    <t>Anlagevermögen</t>
  </si>
  <si>
    <t>Deckung der Sachanlagen</t>
  </si>
  <si>
    <t>Sachanlagen</t>
  </si>
  <si>
    <t>Anteil der Sachanlagen</t>
  </si>
  <si>
    <t>Aktiva</t>
  </si>
  <si>
    <t>Anteil des Eigenkapitals</t>
  </si>
  <si>
    <t>Passiva</t>
  </si>
  <si>
    <t>Kapitalstruktur I.</t>
  </si>
  <si>
    <t>Verbindlichkeiten</t>
  </si>
  <si>
    <t>Kapitalstruktur II.</t>
  </si>
  <si>
    <t>Kurzfr. Verbind.</t>
  </si>
  <si>
    <t>KENNZAHLEN DER FINANZLAGE</t>
  </si>
  <si>
    <t>Liquidität I.</t>
  </si>
  <si>
    <t>Umlaufvermögen</t>
  </si>
  <si>
    <t>Liquidität II.</t>
  </si>
  <si>
    <t>Kurzfr. Verbindlichk.</t>
  </si>
  <si>
    <t>Liquidität III.</t>
  </si>
  <si>
    <t>Umlaufverm.-Ford.</t>
  </si>
  <si>
    <t>Liquidität IV.</t>
  </si>
  <si>
    <t>Geldmittel + Wertpap.</t>
  </si>
  <si>
    <t>Zeitdauer d. Ausstände, Tag</t>
  </si>
  <si>
    <t>Durchschn. Forderungen</t>
  </si>
  <si>
    <t>Erlös</t>
  </si>
  <si>
    <t>Zeitdauer d.</t>
  </si>
  <si>
    <t>Durchschn. Lief. Bestand.</t>
  </si>
  <si>
    <t>Verbindlichkeiten, Tag</t>
  </si>
  <si>
    <t>Materialaufwend</t>
  </si>
  <si>
    <t xml:space="preserve">Verhältnis von Ford. </t>
  </si>
  <si>
    <t>Forderungen</t>
  </si>
  <si>
    <t>und Verbindlichkeiten</t>
  </si>
  <si>
    <t>Umdrehung der Vorräte</t>
  </si>
  <si>
    <t>Umsatzerlöse</t>
  </si>
  <si>
    <t>Durchschn. Bestände</t>
  </si>
  <si>
    <t>Ergebnis und Ertragslage</t>
  </si>
  <si>
    <t>Betriebsergebnis</t>
  </si>
  <si>
    <t>Finanzergebnis</t>
  </si>
  <si>
    <t>Auserordentliches Ergebnis</t>
  </si>
  <si>
    <t>Ergebnis vor Steuern</t>
  </si>
  <si>
    <t>Versteuertes Ergebnis</t>
  </si>
  <si>
    <t>Bilanzergebnis</t>
  </si>
  <si>
    <t>Umsatzertrag</t>
  </si>
  <si>
    <t>Kapitalertrag</t>
  </si>
  <si>
    <t>Ertrag der gesamten Mittel</t>
  </si>
  <si>
    <t>KOSTENSTRUKTUR ("A")</t>
  </si>
  <si>
    <t>Netto Umsatzerlöse</t>
  </si>
  <si>
    <t>Aktivierte eigene Mittel</t>
  </si>
  <si>
    <t>Bestandsveränderung von Eigenprodukten</t>
  </si>
  <si>
    <t>Brutto Umsatz (Produktionswert)</t>
  </si>
  <si>
    <t>Sonstige Einnahmen</t>
  </si>
  <si>
    <t>Umsatz insgesamt</t>
  </si>
  <si>
    <t>Materialkosten</t>
  </si>
  <si>
    <t>Leistungen mit materiellem Charakter</t>
  </si>
  <si>
    <t>Wareneinsatz</t>
  </si>
  <si>
    <t>Subunternehmen</t>
  </si>
  <si>
    <t>Materielle Aufwendungen</t>
  </si>
  <si>
    <t>Lohnkosten</t>
  </si>
  <si>
    <t>Sonstige Personalkosten</t>
  </si>
  <si>
    <t>Soziallast</t>
  </si>
  <si>
    <t>Personelle Aufwendungen insgesamt</t>
  </si>
  <si>
    <t>Abschreibungen</t>
  </si>
  <si>
    <t>Sonstige Kosten und Aufwendungen</t>
  </si>
  <si>
    <t>ASSETS AND CAPITAL STRUCTURE</t>
  </si>
  <si>
    <t>ITEM</t>
  </si>
  <si>
    <t>CALCULATION</t>
  </si>
  <si>
    <t>BALANCE SHEET REF.</t>
  </si>
  <si>
    <t>PREVIOUS YEAR</t>
  </si>
  <si>
    <t>TARGET YEAR</t>
  </si>
  <si>
    <t>Coverage on fixed assets</t>
  </si>
  <si>
    <t>Issued capital</t>
  </si>
  <si>
    <t>Fixed assets</t>
  </si>
  <si>
    <t>Coverage on tangible assets</t>
  </si>
  <si>
    <t>Tangible assets</t>
  </si>
  <si>
    <t>Fixed assets ratio</t>
  </si>
  <si>
    <t>Assets total</t>
  </si>
  <si>
    <t>Equity ratio I.</t>
  </si>
  <si>
    <t>Liabilities total</t>
  </si>
  <si>
    <t>Capital structure ratio I.</t>
  </si>
  <si>
    <t>Capital structure ratio II.</t>
  </si>
  <si>
    <t>Short-term liabilities</t>
  </si>
  <si>
    <t>SHORT TERM FIGURES ON FINANCIAL SITUATION</t>
  </si>
  <si>
    <t>Liquidity ratio</t>
  </si>
  <si>
    <t>Current assets</t>
  </si>
  <si>
    <t>Current ratio I.</t>
  </si>
  <si>
    <t>Current ratio II.</t>
  </si>
  <si>
    <t>Current assets - accounts receivable</t>
  </si>
  <si>
    <t>Current ratio III.</t>
  </si>
  <si>
    <t>Liquid assets + securities</t>
  </si>
  <si>
    <t xml:space="preserve">Accounts receivable </t>
  </si>
  <si>
    <t>Average Buyers</t>
  </si>
  <si>
    <t>average duration, day</t>
  </si>
  <si>
    <t>Net Sales Revenues</t>
  </si>
  <si>
    <t xml:space="preserve">Accounts payable </t>
  </si>
  <si>
    <t>Average Suppliers</t>
  </si>
  <si>
    <t>Material-type Expenditures</t>
  </si>
  <si>
    <t>Buyers and suppliers ratio</t>
  </si>
  <si>
    <t>Buyers</t>
  </si>
  <si>
    <t>Suppliers</t>
  </si>
  <si>
    <t>Inventory turnover</t>
  </si>
  <si>
    <t>Average inventory</t>
  </si>
  <si>
    <t>PROFIT AND PROFITABILITY</t>
  </si>
  <si>
    <t>THE MAIN COMPONENTS OF PROFIT</t>
  </si>
  <si>
    <t xml:space="preserve">Trading Profit </t>
  </si>
  <si>
    <t>Financial Profit</t>
  </si>
  <si>
    <t>Extraordinary Profit</t>
  </si>
  <si>
    <t>Pre-tax Profit total</t>
  </si>
  <si>
    <t>After-tax Profit</t>
  </si>
  <si>
    <t>Balance sheet net profit figure</t>
  </si>
  <si>
    <t xml:space="preserve">Trading profit ratio </t>
  </si>
  <si>
    <t>Trading Profit</t>
  </si>
  <si>
    <t>to sales revenues</t>
  </si>
  <si>
    <t>Return on equity</t>
  </si>
  <si>
    <t>Issued Capital</t>
  </si>
  <si>
    <t>Return on total assets</t>
  </si>
  <si>
    <t>Capitalised value of self-manufactured assets</t>
  </si>
  <si>
    <t>Change is self-manufactured inventories</t>
  </si>
  <si>
    <t>Gross sales revenues (production value)</t>
  </si>
  <si>
    <t>Total sales revenues</t>
  </si>
  <si>
    <t>Raw material costs</t>
  </si>
  <si>
    <t>Value of material-type services used</t>
  </si>
  <si>
    <t>Cost of goods sold</t>
  </si>
  <si>
    <t>Value of subcontractors works</t>
  </si>
  <si>
    <t>Wages and salaries</t>
  </si>
  <si>
    <t>Other payments to personnel</t>
  </si>
  <si>
    <t>Social insurence contribution</t>
  </si>
  <si>
    <t>Payments to Personnel</t>
  </si>
  <si>
    <t>Total costs and expenses</t>
  </si>
  <si>
    <t xml:space="preserve"> </t>
  </si>
  <si>
    <t>0</t>
  </si>
  <si>
    <t>Előző évek módosításai</t>
  </si>
  <si>
    <t xml:space="preserve">II. </t>
  </si>
  <si>
    <t xml:space="preserve">IV. </t>
  </si>
  <si>
    <t xml:space="preserve">     Ebből: értékvesztés</t>
  </si>
  <si>
    <r>
      <t>ÜZEMI ( ÜZLETI) TEVÉKENYSÉG EREDMÉNYE (I.</t>
    </r>
    <r>
      <rPr>
        <b/>
        <u/>
        <sz val="8"/>
        <color indexed="18"/>
        <rFont val="Garamond"/>
        <family val="1"/>
      </rPr>
      <t>+</t>
    </r>
    <r>
      <rPr>
        <b/>
        <sz val="8"/>
        <color indexed="18"/>
        <rFont val="Garamond"/>
        <family val="1"/>
        <charset val="238"/>
      </rPr>
      <t>II.+III.-IV.-V.-VI.-VII.)</t>
    </r>
  </si>
  <si>
    <t>PÉNZÜGYI MŰVELETEK EREDMÉNYE (VIII.-IX.)</t>
  </si>
  <si>
    <t>ADÓZOTT EREDMÉNY (±E.-XII.)</t>
  </si>
  <si>
    <t xml:space="preserve">  I. IMMATERIÁLIS JAVAK </t>
  </si>
  <si>
    <t xml:space="preserve"> II. TÁRGYI ESZKÖZÖK </t>
  </si>
  <si>
    <t xml:space="preserve">III. BEFEKTETETT PÉNZÜGYI ESZKÖZÖK </t>
  </si>
  <si>
    <t>A. Befektetett eszközök (02.+03.+04. sor)</t>
  </si>
  <si>
    <t xml:space="preserve">  I. KÉSZLETEK </t>
  </si>
  <si>
    <t xml:space="preserve"> II. KÖVETELÉSEK</t>
  </si>
  <si>
    <t xml:space="preserve">III. ÉRTÉKPAPÍROK </t>
  </si>
  <si>
    <t xml:space="preserve"> IV. PÉNZESZKÖZÖK </t>
  </si>
  <si>
    <t>B. Forgóeszközök (06.+07.+08.+09. sor)</t>
  </si>
  <si>
    <t xml:space="preserve">C. Aktív időbeli elhatárolások </t>
  </si>
  <si>
    <t>ESZKÖZÖK (AKTÍVÁK) ÖSSZESEN  (01.+05.+10. sor)</t>
  </si>
  <si>
    <t xml:space="preserve">  D. Saját tőke (13.+15.+16.+17.+18.+19.+ 20 sor)</t>
  </si>
  <si>
    <t xml:space="preserve"> F. Kötelezettségek (23.+24.+25 sor)</t>
  </si>
  <si>
    <t xml:space="preserve">  I. HÁTRASOROLT KÖTELEZETTSÉGEK </t>
  </si>
  <si>
    <t xml:space="preserve">  II. HOSSZÚ LEJÁRATÚ KÖTELEZETTSÉGEK </t>
  </si>
  <si>
    <t xml:space="preserve"> II. RÖVID LEJÁRATÚ KÖTELEZETTSÉGEK </t>
  </si>
  <si>
    <t xml:space="preserve">G. Passzív időbeli elhatárolások </t>
  </si>
  <si>
    <t>FORRÁSOK (PASSZÍVÁK) ÖSSZESEN (12.+21.+22.+26. sor)</t>
  </si>
  <si>
    <t xml:space="preserve">Értékesítés nettó árbevétele </t>
  </si>
  <si>
    <t>Aktivált saját teljesítmények értéke</t>
  </si>
  <si>
    <t>Anyagjellegű ráfordítások</t>
  </si>
  <si>
    <t>Személyi jellegű ráfordítások</t>
  </si>
  <si>
    <t xml:space="preserve">Pénzügyi műveletek bevételei </t>
  </si>
  <si>
    <t>Pénzügyi műveletek ráfordításai</t>
  </si>
  <si>
    <t>GÖDÖLLŐ, 21.07.2008.</t>
  </si>
  <si>
    <t>MOGYORÓD NONPROFIT KFT</t>
  </si>
  <si>
    <t xml:space="preserve">   I. JEGYZETT TŐKE</t>
  </si>
  <si>
    <t xml:space="preserve">      53 sorból:  a) visszavásárolt tulajdonosi részesedés névértéken</t>
  </si>
  <si>
    <t xml:space="preserve">  II. JEGYZETT, DE MÉG BE NEM FIZETETT TŐKE       (-)</t>
  </si>
  <si>
    <t xml:space="preserve"> III.TŐKETARTALÉK</t>
  </si>
  <si>
    <t xml:space="preserve">  V. LEKÖTÖTT TARTALÉK</t>
  </si>
  <si>
    <t xml:space="preserve"> VI. ÉRTÉKELÉSI TARTALÉK</t>
  </si>
  <si>
    <t xml:space="preserve">21. </t>
  </si>
  <si>
    <t xml:space="preserve"> VII.</t>
  </si>
  <si>
    <t>ADÓZOTT EREDMÉNY</t>
  </si>
  <si>
    <t>C</t>
  </si>
  <si>
    <t>X</t>
  </si>
  <si>
    <t xml:space="preserve"> E. Céltartalékok</t>
  </si>
  <si>
    <t>2025.</t>
  </si>
  <si>
    <t>Mogyoród Településüzemeltető Nonprofit Kft. 2025.évi beszámoló</t>
  </si>
  <si>
    <t>2025.01.01-2025.12.31</t>
  </si>
  <si>
    <t>Keltezés: Mogyoród, 2026.04.12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</si>
</sst>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3" formatCode="00\."/>
    <numFmt numFmtId="184" formatCode="General\."/>
    <numFmt numFmtId="186" formatCode="#,##0.0"/>
  </numFmts>
  <fonts count="28">
    <font>
      <sz val="10"/>
      <name val="MS Sans Serif"/>
      <charset val="238"/>
    </font>
    <font>
      <b/>
      <sz val="10"/>
      <name val="MS Sans Serif"/>
      <charset val="238"/>
    </font>
    <font>
      <b/>
      <sz val="10"/>
      <color indexed="10"/>
      <name val="Garamond"/>
      <family val="1"/>
      <charset val="238"/>
    </font>
    <font>
      <b/>
      <sz val="10"/>
      <color indexed="18"/>
      <name val="Garamond"/>
      <family val="1"/>
      <charset val="238"/>
    </font>
    <font>
      <sz val="10"/>
      <color indexed="18"/>
      <name val="Garamond"/>
      <family val="1"/>
      <charset val="238"/>
    </font>
    <font>
      <b/>
      <sz val="12"/>
      <color indexed="18"/>
      <name val="Garamond"/>
      <family val="1"/>
      <charset val="238"/>
    </font>
    <font>
      <b/>
      <sz val="11"/>
      <color indexed="18"/>
      <name val="Garamond"/>
      <family val="1"/>
      <charset val="238"/>
    </font>
    <font>
      <sz val="11"/>
      <color indexed="18"/>
      <name val="Garamond"/>
      <family val="1"/>
      <charset val="238"/>
    </font>
    <font>
      <sz val="10"/>
      <name val="MS Sans Serif"/>
      <family val="2"/>
      <charset val="238"/>
    </font>
    <font>
      <sz val="9"/>
      <color indexed="18"/>
      <name val="Garamond"/>
      <family val="1"/>
      <charset val="238"/>
    </font>
    <font>
      <b/>
      <sz val="9"/>
      <color indexed="18"/>
      <name val="Garamond"/>
      <family val="1"/>
      <charset val="238"/>
    </font>
    <font>
      <b/>
      <sz val="10"/>
      <color indexed="16"/>
      <name val="Garamond"/>
      <family val="1"/>
      <charset val="238"/>
    </font>
    <font>
      <sz val="10"/>
      <color indexed="16"/>
      <name val="Garamond"/>
      <family val="1"/>
      <charset val="238"/>
    </font>
    <font>
      <b/>
      <sz val="11"/>
      <color indexed="16"/>
      <name val="Garamond"/>
      <family val="1"/>
      <charset val="238"/>
    </font>
    <font>
      <sz val="11"/>
      <color indexed="16"/>
      <name val="Garamond"/>
      <family val="1"/>
      <charset val="238"/>
    </font>
    <font>
      <b/>
      <sz val="8"/>
      <color indexed="18"/>
      <name val="Garamond"/>
      <family val="1"/>
      <charset val="238"/>
    </font>
    <font>
      <sz val="8"/>
      <color indexed="18"/>
      <name val="Garamond"/>
      <family val="1"/>
      <charset val="238"/>
    </font>
    <font>
      <b/>
      <sz val="10"/>
      <color indexed="18"/>
      <name val="Garamond"/>
      <family val="1"/>
    </font>
    <font>
      <sz val="10"/>
      <color indexed="18"/>
      <name val="Garamond"/>
      <family val="1"/>
    </font>
    <font>
      <i/>
      <sz val="10"/>
      <color indexed="18"/>
      <name val="Garamond"/>
      <family val="1"/>
    </font>
    <font>
      <b/>
      <sz val="9"/>
      <color indexed="18"/>
      <name val="Garamond"/>
      <family val="1"/>
    </font>
    <font>
      <b/>
      <u/>
      <sz val="8"/>
      <color indexed="18"/>
      <name val="Garamond"/>
      <family val="1"/>
    </font>
    <font>
      <sz val="10"/>
      <color indexed="16"/>
      <name val="Garamond"/>
      <family val="1"/>
    </font>
    <font>
      <b/>
      <sz val="14"/>
      <color indexed="18"/>
      <name val="Garamond"/>
      <family val="1"/>
    </font>
    <font>
      <sz val="14"/>
      <color indexed="18"/>
      <name val="Garamond"/>
      <family val="1"/>
    </font>
    <font>
      <sz val="8"/>
      <name val="MS Sans Serif"/>
      <family val="2"/>
      <charset val="238"/>
    </font>
    <font>
      <i/>
      <sz val="10"/>
      <color indexed="18"/>
      <name val="Garamond"/>
      <family val="1"/>
      <charset val="238"/>
    </font>
    <font>
      <b/>
      <sz val="10"/>
      <name val="MS Sans Serif"/>
      <family val="2"/>
      <charset val="238"/>
    </font>
  </fonts>
  <fills count="11">
    <fill>
      <patternFill patternType="none"/>
    </fill>
    <fill>
      <patternFill patternType="gray125"/>
    </fill>
    <fill>
      <patternFill patternType="lightGray">
        <fgColor indexed="43"/>
        <bgColor indexed="9"/>
      </patternFill>
    </fill>
    <fill>
      <patternFill patternType="gray125">
        <fgColor indexed="26"/>
        <bgColor indexed="26"/>
      </patternFill>
    </fill>
    <fill>
      <patternFill patternType="darkGrid">
        <fgColor indexed="9"/>
        <bgColor indexed="26"/>
      </patternFill>
    </fill>
    <fill>
      <patternFill patternType="mediumGray">
        <fgColor indexed="43"/>
        <bgColor indexed="9"/>
      </patternFill>
    </fill>
    <fill>
      <patternFill patternType="solid">
        <fgColor indexed="26"/>
        <bgColor indexed="64"/>
      </patternFill>
    </fill>
    <fill>
      <patternFill patternType="darkGrid">
        <fgColor indexed="9"/>
        <bgColor indexed="9"/>
      </patternFill>
    </fill>
    <fill>
      <patternFill patternType="gray125">
        <fgColor indexed="26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</fills>
  <borders count="77">
    <border>
      <left/>
      <right/>
      <top/>
      <bottom/>
      <diagonal/>
    </border>
    <border>
      <left/>
      <right/>
      <top style="thin">
        <color indexed="21"/>
      </top>
      <bottom style="thin">
        <color indexed="21"/>
      </bottom>
      <diagonal/>
    </border>
    <border>
      <left style="medium">
        <color indexed="21"/>
      </left>
      <right/>
      <top style="medium">
        <color indexed="21"/>
      </top>
      <bottom/>
      <diagonal/>
    </border>
    <border>
      <left/>
      <right/>
      <top style="thin">
        <color indexed="21"/>
      </top>
      <bottom/>
      <diagonal/>
    </border>
    <border>
      <left/>
      <right/>
      <top/>
      <bottom style="medium">
        <color indexed="21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 style="thin">
        <color indexed="21"/>
      </left>
      <right style="medium">
        <color indexed="21"/>
      </right>
      <top style="thin">
        <color indexed="21"/>
      </top>
      <bottom style="thin">
        <color indexed="21"/>
      </bottom>
      <diagonal/>
    </border>
    <border>
      <left/>
      <right/>
      <top/>
      <bottom style="thin">
        <color indexed="21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medium">
        <color indexed="21"/>
      </bottom>
      <diagonal/>
    </border>
    <border>
      <left style="thin">
        <color indexed="21"/>
      </left>
      <right style="medium">
        <color indexed="21"/>
      </right>
      <top style="thin">
        <color indexed="21"/>
      </top>
      <bottom style="medium">
        <color indexed="21"/>
      </bottom>
      <diagonal/>
    </border>
    <border>
      <left style="thin">
        <color indexed="21"/>
      </left>
      <right style="thin">
        <color indexed="21"/>
      </right>
      <top style="medium">
        <color indexed="21"/>
      </top>
      <bottom style="thin">
        <color indexed="21"/>
      </bottom>
      <diagonal/>
    </border>
    <border>
      <left style="thin">
        <color indexed="21"/>
      </left>
      <right style="medium">
        <color indexed="21"/>
      </right>
      <top style="medium">
        <color indexed="21"/>
      </top>
      <bottom style="thin">
        <color indexed="21"/>
      </bottom>
      <diagonal/>
    </border>
    <border>
      <left/>
      <right/>
      <top style="medium">
        <color indexed="21"/>
      </top>
      <bottom/>
      <diagonal/>
    </border>
    <border>
      <left style="medium">
        <color indexed="21"/>
      </left>
      <right style="thin">
        <color indexed="21"/>
      </right>
      <top style="medium">
        <color indexed="21"/>
      </top>
      <bottom style="medium">
        <color indexed="21"/>
      </bottom>
      <diagonal/>
    </border>
    <border>
      <left style="medium">
        <color indexed="21"/>
      </left>
      <right/>
      <top/>
      <bottom/>
      <diagonal/>
    </border>
    <border>
      <left style="thin">
        <color indexed="21"/>
      </left>
      <right/>
      <top style="medium">
        <color indexed="21"/>
      </top>
      <bottom style="medium">
        <color indexed="21"/>
      </bottom>
      <diagonal/>
    </border>
    <border>
      <left style="thin">
        <color indexed="21"/>
      </left>
      <right/>
      <top style="medium">
        <color indexed="21"/>
      </top>
      <bottom/>
      <diagonal/>
    </border>
    <border>
      <left style="thin">
        <color indexed="21"/>
      </left>
      <right/>
      <top/>
      <bottom/>
      <diagonal/>
    </border>
    <border>
      <left style="thin">
        <color indexed="21"/>
      </left>
      <right/>
      <top/>
      <bottom style="medium">
        <color indexed="21"/>
      </bottom>
      <diagonal/>
    </border>
    <border>
      <left/>
      <right style="thin">
        <color indexed="21"/>
      </right>
      <top style="medium">
        <color indexed="21"/>
      </top>
      <bottom style="medium">
        <color indexed="21"/>
      </bottom>
      <diagonal/>
    </border>
    <border>
      <left/>
      <right style="thin">
        <color indexed="21"/>
      </right>
      <top style="medium">
        <color indexed="21"/>
      </top>
      <bottom/>
      <diagonal/>
    </border>
    <border>
      <left/>
      <right style="thin">
        <color indexed="21"/>
      </right>
      <top/>
      <bottom/>
      <diagonal/>
    </border>
    <border>
      <left/>
      <right/>
      <top style="medium">
        <color indexed="21"/>
      </top>
      <bottom style="medium">
        <color indexed="21"/>
      </bottom>
      <diagonal/>
    </border>
    <border>
      <left style="medium">
        <color indexed="21"/>
      </left>
      <right/>
      <top/>
      <bottom style="medium">
        <color indexed="21"/>
      </bottom>
      <diagonal/>
    </border>
    <border>
      <left/>
      <right style="thin">
        <color indexed="21"/>
      </right>
      <top/>
      <bottom style="medium">
        <color indexed="21"/>
      </bottom>
      <diagonal/>
    </border>
    <border>
      <left style="thin">
        <color indexed="21"/>
      </left>
      <right style="thin">
        <color indexed="21"/>
      </right>
      <top/>
      <bottom/>
      <diagonal/>
    </border>
    <border>
      <left style="thin">
        <color indexed="21"/>
      </left>
      <right style="medium">
        <color indexed="21"/>
      </right>
      <top/>
      <bottom/>
      <diagonal/>
    </border>
    <border>
      <left style="thin">
        <color indexed="21"/>
      </left>
      <right style="thin">
        <color indexed="21"/>
      </right>
      <top style="medium">
        <color indexed="21"/>
      </top>
      <bottom style="medium">
        <color indexed="21"/>
      </bottom>
      <diagonal/>
    </border>
    <border>
      <left style="thin">
        <color indexed="21"/>
      </left>
      <right style="medium">
        <color indexed="21"/>
      </right>
      <top style="medium">
        <color indexed="21"/>
      </top>
      <bottom style="medium">
        <color indexed="21"/>
      </bottom>
      <diagonal/>
    </border>
    <border>
      <left style="thin">
        <color indexed="21"/>
      </left>
      <right style="thin">
        <color indexed="21"/>
      </right>
      <top style="medium">
        <color indexed="21"/>
      </top>
      <bottom/>
      <diagonal/>
    </border>
    <border>
      <left style="thin">
        <color indexed="21"/>
      </left>
      <right style="medium">
        <color indexed="21"/>
      </right>
      <top style="medium">
        <color indexed="21"/>
      </top>
      <bottom/>
      <diagonal/>
    </border>
    <border>
      <left style="thin">
        <color indexed="21"/>
      </left>
      <right style="thin">
        <color indexed="21"/>
      </right>
      <top/>
      <bottom style="medium">
        <color indexed="21"/>
      </bottom>
      <diagonal/>
    </border>
    <border>
      <left style="thin">
        <color indexed="21"/>
      </left>
      <right style="medium">
        <color indexed="21"/>
      </right>
      <top/>
      <bottom style="medium">
        <color indexed="21"/>
      </bottom>
      <diagonal/>
    </border>
    <border>
      <left/>
      <right style="medium">
        <color indexed="21"/>
      </right>
      <top style="medium">
        <color indexed="21"/>
      </top>
      <bottom style="medium">
        <color indexed="21"/>
      </bottom>
      <diagonal/>
    </border>
    <border>
      <left style="medium">
        <color indexed="21"/>
      </left>
      <right/>
      <top style="thin">
        <color indexed="21"/>
      </top>
      <bottom style="thin">
        <color indexed="21"/>
      </bottom>
      <diagonal/>
    </border>
    <border>
      <left style="medium">
        <color indexed="21"/>
      </left>
      <right/>
      <top style="thin">
        <color indexed="21"/>
      </top>
      <bottom/>
      <diagonal/>
    </border>
    <border>
      <left style="medium">
        <color indexed="21"/>
      </left>
      <right/>
      <top style="medium">
        <color indexed="21"/>
      </top>
      <bottom style="medium">
        <color indexed="21"/>
      </bottom>
      <diagonal/>
    </border>
    <border>
      <left style="medium">
        <color indexed="21"/>
      </left>
      <right style="thin">
        <color indexed="21"/>
      </right>
      <top/>
      <bottom/>
      <diagonal/>
    </border>
    <border>
      <left style="medium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 style="medium">
        <color indexed="21"/>
      </left>
      <right style="thin">
        <color indexed="21"/>
      </right>
      <top style="thin">
        <color indexed="21"/>
      </top>
      <bottom/>
      <diagonal/>
    </border>
    <border>
      <left style="thin">
        <color indexed="21"/>
      </left>
      <right style="medium">
        <color indexed="21"/>
      </right>
      <top style="thin">
        <color indexed="21"/>
      </top>
      <bottom/>
      <diagonal/>
    </border>
    <border>
      <left/>
      <right style="medium">
        <color indexed="21"/>
      </right>
      <top style="medium">
        <color indexed="21"/>
      </top>
      <bottom style="thin">
        <color indexed="21"/>
      </bottom>
      <diagonal/>
    </border>
    <border>
      <left style="medium">
        <color indexed="21"/>
      </left>
      <right style="thin">
        <color indexed="21"/>
      </right>
      <top style="thin">
        <color indexed="21"/>
      </top>
      <bottom style="medium">
        <color indexed="21"/>
      </bottom>
      <diagonal/>
    </border>
    <border>
      <left/>
      <right style="medium">
        <color indexed="21"/>
      </right>
      <top style="thin">
        <color indexed="21"/>
      </top>
      <bottom style="medium">
        <color indexed="21"/>
      </bottom>
      <diagonal/>
    </border>
    <border>
      <left style="medium">
        <color indexed="21"/>
      </left>
      <right/>
      <top style="thin">
        <color indexed="21"/>
      </top>
      <bottom style="medium">
        <color indexed="21"/>
      </bottom>
      <diagonal/>
    </border>
    <border>
      <left/>
      <right style="thin">
        <color indexed="21"/>
      </right>
      <top style="thin">
        <color indexed="21"/>
      </top>
      <bottom style="medium">
        <color indexed="21"/>
      </bottom>
      <diagonal/>
    </border>
    <border>
      <left style="medium">
        <color indexed="21"/>
      </left>
      <right style="thin">
        <color indexed="21"/>
      </right>
      <top/>
      <bottom style="thin">
        <color indexed="2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21"/>
      </left>
      <right style="thin">
        <color indexed="21"/>
      </right>
      <top/>
      <bottom style="medium">
        <color indexed="21"/>
      </bottom>
      <diagonal/>
    </border>
    <border>
      <left/>
      <right style="medium">
        <color indexed="21"/>
      </right>
      <top/>
      <bottom/>
      <diagonal/>
    </border>
    <border>
      <left/>
      <right style="medium">
        <color indexed="21"/>
      </right>
      <top style="thin">
        <color indexed="21"/>
      </top>
      <bottom style="thin">
        <color indexed="21"/>
      </bottom>
      <diagonal/>
    </border>
    <border>
      <left style="medium">
        <color indexed="21"/>
      </left>
      <right style="medium">
        <color indexed="21"/>
      </right>
      <top style="medium">
        <color indexed="21"/>
      </top>
      <bottom style="medium">
        <color indexed="21"/>
      </bottom>
      <diagonal/>
    </border>
    <border>
      <left style="thin">
        <color indexed="21"/>
      </left>
      <right/>
      <top style="thin">
        <color indexed="21"/>
      </top>
      <bottom style="thin">
        <color indexed="21"/>
      </bottom>
      <diagonal/>
    </border>
    <border>
      <left style="thin">
        <color indexed="21"/>
      </left>
      <right/>
      <top style="medium">
        <color indexed="21"/>
      </top>
      <bottom style="thin">
        <color indexed="21"/>
      </bottom>
      <diagonal/>
    </border>
    <border>
      <left style="thin">
        <color indexed="21"/>
      </left>
      <right/>
      <top style="thin">
        <color indexed="21"/>
      </top>
      <bottom style="medium">
        <color indexed="21"/>
      </bottom>
      <diagonal/>
    </border>
    <border>
      <left/>
      <right style="medium">
        <color indexed="21"/>
      </right>
      <top style="medium">
        <color indexed="21"/>
      </top>
      <bottom/>
      <diagonal/>
    </border>
    <border>
      <left/>
      <right style="medium">
        <color indexed="21"/>
      </right>
      <top/>
      <bottom style="medium">
        <color indexed="21"/>
      </bottom>
      <diagonal/>
    </border>
    <border>
      <left/>
      <right/>
      <top style="medium">
        <color indexed="21"/>
      </top>
      <bottom style="thin">
        <color indexed="21"/>
      </bottom>
      <diagonal/>
    </border>
    <border>
      <left/>
      <right/>
      <top style="thin">
        <color indexed="21"/>
      </top>
      <bottom style="medium">
        <color indexed="21"/>
      </bottom>
      <diagonal/>
    </border>
    <border>
      <left style="medium">
        <color indexed="21"/>
      </left>
      <right/>
      <top style="medium">
        <color indexed="21"/>
      </top>
      <bottom style="thin">
        <color indexed="21"/>
      </bottom>
      <diagonal/>
    </border>
    <border>
      <left/>
      <right style="thin">
        <color indexed="21"/>
      </right>
      <top style="medium">
        <color indexed="21"/>
      </top>
      <bottom style="thin">
        <color indexed="21"/>
      </bottom>
      <diagonal/>
    </border>
    <border>
      <left/>
      <right style="thin">
        <color indexed="21"/>
      </right>
      <top style="thin">
        <color indexed="21"/>
      </top>
      <bottom style="thin">
        <color indexed="21"/>
      </bottom>
      <diagonal/>
    </border>
    <border>
      <left style="medium">
        <color indexed="21"/>
      </left>
      <right style="thin">
        <color indexed="21"/>
      </right>
      <top style="medium">
        <color indexed="21"/>
      </top>
      <bottom/>
      <diagonal/>
    </border>
    <border>
      <left style="medium">
        <color indexed="21"/>
      </left>
      <right style="thin">
        <color indexed="21"/>
      </right>
      <top style="medium">
        <color indexed="21"/>
      </top>
      <bottom style="thin">
        <color indexed="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1"/>
      </right>
      <top/>
      <bottom style="thin">
        <color indexed="21"/>
      </bottom>
      <diagonal/>
    </border>
    <border>
      <left style="thin">
        <color indexed="21"/>
      </left>
      <right/>
      <top/>
      <bottom style="thin">
        <color indexed="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21"/>
      </right>
      <top style="medium">
        <color indexed="64"/>
      </top>
      <bottom style="medium">
        <color indexed="64"/>
      </bottom>
      <diagonal/>
    </border>
    <border>
      <left style="thin">
        <color indexed="2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1"/>
      </right>
      <top style="medium">
        <color indexed="64"/>
      </top>
      <bottom style="medium">
        <color indexed="64"/>
      </bottom>
      <diagonal/>
    </border>
    <border>
      <left style="thin">
        <color indexed="21"/>
      </left>
      <right style="thin">
        <color indexed="21"/>
      </right>
      <top style="medium">
        <color indexed="64"/>
      </top>
      <bottom style="medium">
        <color indexed="64"/>
      </bottom>
      <diagonal/>
    </border>
    <border>
      <left style="thin">
        <color indexed="21"/>
      </left>
      <right/>
      <top style="thin">
        <color indexed="21"/>
      </top>
      <bottom/>
      <diagonal/>
    </border>
    <border>
      <left style="medium">
        <color indexed="21"/>
      </left>
      <right style="thin">
        <color indexed="21"/>
      </right>
      <top style="thin">
        <color indexed="21"/>
      </top>
      <bottom style="medium">
        <color indexed="64"/>
      </bottom>
      <diagonal/>
    </border>
    <border>
      <left style="thin">
        <color indexed="2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1"/>
      </left>
      <right style="medium">
        <color indexed="21"/>
      </right>
      <top/>
      <bottom style="thin">
        <color indexed="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2">
    <xf numFmtId="0" fontId="0" fillId="0" borderId="0" xfId="0"/>
    <xf numFmtId="0" fontId="4" fillId="0" borderId="0" xfId="0" applyFont="1" applyAlignment="1">
      <alignment horizontal="centerContinuous"/>
    </xf>
    <xf numFmtId="0" fontId="4" fillId="0" borderId="0" xfId="0" applyFont="1" applyProtection="1">
      <protection locked="0"/>
    </xf>
    <xf numFmtId="0" fontId="4" fillId="0" borderId="0" xfId="0" applyFont="1"/>
    <xf numFmtId="0" fontId="4" fillId="0" borderId="0" xfId="0" applyFont="1" applyBorder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/>
    <xf numFmtId="0" fontId="5" fillId="0" borderId="0" xfId="0" applyFont="1" applyAlignment="1">
      <alignment horizontal="centerContinuous"/>
    </xf>
    <xf numFmtId="0" fontId="4" fillId="0" borderId="0" xfId="0" applyFont="1" applyBorder="1" applyAlignment="1"/>
    <xf numFmtId="0" fontId="4" fillId="0" borderId="0" xfId="0" quotePrefix="1" applyFont="1" applyBorder="1" applyAlignment="1">
      <alignment horizontal="center"/>
    </xf>
    <xf numFmtId="3" fontId="4" fillId="0" borderId="0" xfId="0" applyNumberFormat="1" applyFont="1" applyBorder="1"/>
    <xf numFmtId="0" fontId="4" fillId="0" borderId="0" xfId="0" applyFont="1" applyAlignment="1" applyProtection="1">
      <protection locked="0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quotePrefix="1" applyFont="1" applyAlignment="1">
      <alignment horizontal="centerContinuous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quotePrefix="1" applyFont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vertical="center" wrapText="1"/>
    </xf>
    <xf numFmtId="10" fontId="4" fillId="0" borderId="0" xfId="0" applyNumberFormat="1" applyFont="1" applyBorder="1" applyAlignment="1">
      <alignment vertical="center"/>
    </xf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 applyAlignment="1">
      <alignment horizontal="right"/>
    </xf>
    <xf numFmtId="0" fontId="7" fillId="0" borderId="0" xfId="0" applyFont="1"/>
    <xf numFmtId="3" fontId="3" fillId="0" borderId="5" xfId="0" applyNumberFormat="1" applyFont="1" applyBorder="1" applyAlignment="1" applyProtection="1">
      <alignment horizontal="right" vertical="center"/>
      <protection locked="0"/>
    </xf>
    <xf numFmtId="3" fontId="3" fillId="2" borderId="6" xfId="0" applyNumberFormat="1" applyFont="1" applyFill="1" applyBorder="1" applyAlignment="1" applyProtection="1">
      <alignment horizontal="right" vertical="center"/>
      <protection locked="0"/>
    </xf>
    <xf numFmtId="3" fontId="2" fillId="0" borderId="5" xfId="0" applyNumberFormat="1" applyFont="1" applyBorder="1" applyAlignment="1" applyProtection="1">
      <alignment horizontal="right" vertical="center"/>
      <protection locked="0"/>
    </xf>
    <xf numFmtId="3" fontId="2" fillId="2" borderId="6" xfId="0" applyNumberFormat="1" applyFont="1" applyFill="1" applyBorder="1" applyAlignment="1" applyProtection="1">
      <alignment horizontal="right" vertical="center"/>
      <protection locked="0"/>
    </xf>
    <xf numFmtId="0" fontId="4" fillId="0" borderId="7" xfId="0" applyFont="1" applyBorder="1" applyAlignment="1"/>
    <xf numFmtId="0" fontId="4" fillId="0" borderId="7" xfId="0" applyFont="1" applyBorder="1"/>
    <xf numFmtId="0" fontId="7" fillId="0" borderId="0" xfId="0" applyFont="1" applyBorder="1" applyAlignment="1">
      <alignment horizontal="centerContinuous"/>
    </xf>
    <xf numFmtId="0" fontId="7" fillId="0" borderId="0" xfId="0" applyFont="1" applyAlignment="1">
      <alignment horizontal="centerContinuous"/>
    </xf>
    <xf numFmtId="3" fontId="4" fillId="0" borderId="5" xfId="0" applyNumberFormat="1" applyFont="1" applyBorder="1" applyAlignment="1" applyProtection="1">
      <alignment horizontal="right" vertical="center"/>
      <protection locked="0"/>
    </xf>
    <xf numFmtId="3" fontId="4" fillId="2" borderId="6" xfId="0" applyNumberFormat="1" applyFont="1" applyFill="1" applyBorder="1" applyAlignment="1" applyProtection="1">
      <alignment horizontal="right" vertical="center"/>
      <protection locked="0"/>
    </xf>
    <xf numFmtId="3" fontId="4" fillId="0" borderId="8" xfId="0" applyNumberFormat="1" applyFont="1" applyBorder="1" applyAlignment="1" applyProtection="1">
      <alignment horizontal="right" vertical="center"/>
      <protection locked="0"/>
    </xf>
    <xf numFmtId="3" fontId="4" fillId="2" borderId="9" xfId="0" applyNumberFormat="1" applyFont="1" applyFill="1" applyBorder="1" applyAlignment="1" applyProtection="1">
      <alignment horizontal="right" vertical="center"/>
      <protection locked="0"/>
    </xf>
    <xf numFmtId="3" fontId="4" fillId="0" borderId="10" xfId="0" applyNumberFormat="1" applyFont="1" applyBorder="1" applyAlignment="1" applyProtection="1">
      <alignment horizontal="right" vertical="center"/>
      <protection locked="0"/>
    </xf>
    <xf numFmtId="3" fontId="4" fillId="2" borderId="11" xfId="0" applyNumberFormat="1" applyFont="1" applyFill="1" applyBorder="1" applyAlignment="1" applyProtection="1">
      <alignment horizontal="right" vertical="center"/>
      <protection locked="0"/>
    </xf>
    <xf numFmtId="0" fontId="4" fillId="0" borderId="12" xfId="0" applyFont="1" applyBorder="1"/>
    <xf numFmtId="0" fontId="3" fillId="0" borderId="1" xfId="0" applyFont="1" applyBorder="1"/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quotePrefix="1" applyFont="1" applyBorder="1" applyAlignment="1">
      <alignment horizont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/>
    <xf numFmtId="0" fontId="4" fillId="0" borderId="14" xfId="0" applyFont="1" applyBorder="1" applyAlignment="1">
      <alignment vertical="center" wrapText="1"/>
    </xf>
    <xf numFmtId="0" fontId="4" fillId="0" borderId="14" xfId="0" applyFont="1" applyBorder="1" applyAlignment="1">
      <alignment vertical="center"/>
    </xf>
    <xf numFmtId="0" fontId="4" fillId="0" borderId="14" xfId="0" quotePrefix="1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/>
    <xf numFmtId="0" fontId="4" fillId="0" borderId="17" xfId="0" applyFont="1" applyBorder="1"/>
    <xf numFmtId="0" fontId="4" fillId="0" borderId="17" xfId="0" applyFont="1" applyBorder="1" applyAlignment="1">
      <alignment vertical="center"/>
    </xf>
    <xf numFmtId="0" fontId="4" fillId="0" borderId="17" xfId="0" applyFont="1" applyBorder="1" applyAlignment="1">
      <alignment vertical="center" wrapText="1"/>
    </xf>
    <xf numFmtId="0" fontId="4" fillId="0" borderId="17" xfId="0" quotePrefix="1" applyFont="1" applyBorder="1" applyAlignment="1">
      <alignment horizontal="left"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/>
    <xf numFmtId="0" fontId="4" fillId="0" borderId="21" xfId="0" applyFont="1" applyBorder="1"/>
    <xf numFmtId="0" fontId="4" fillId="0" borderId="21" xfId="0" quotePrefix="1" applyFont="1" applyBorder="1" applyAlignment="1">
      <alignment horizontal="center" wrapText="1"/>
    </xf>
    <xf numFmtId="0" fontId="4" fillId="0" borderId="21" xfId="0" quotePrefix="1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wrapText="1"/>
    </xf>
    <xf numFmtId="0" fontId="4" fillId="0" borderId="17" xfId="0" quotePrefix="1" applyFont="1" applyBorder="1" applyAlignment="1">
      <alignment horizontal="center" wrapText="1"/>
    </xf>
    <xf numFmtId="0" fontId="4" fillId="0" borderId="17" xfId="0" quotePrefix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wrapText="1"/>
    </xf>
    <xf numFmtId="0" fontId="4" fillId="0" borderId="12" xfId="0" applyFont="1" applyBorder="1" applyAlignment="1">
      <alignment horizontal="center"/>
    </xf>
    <xf numFmtId="0" fontId="4" fillId="0" borderId="23" xfId="0" applyFont="1" applyBorder="1" applyAlignment="1">
      <alignment vertical="center"/>
    </xf>
    <xf numFmtId="0" fontId="4" fillId="0" borderId="4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10" fontId="4" fillId="0" borderId="25" xfId="0" applyNumberFormat="1" applyFont="1" applyBorder="1" applyAlignment="1">
      <alignment horizontal="center" vertical="center"/>
    </xf>
    <xf numFmtId="10" fontId="4" fillId="0" borderId="26" xfId="0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3" fillId="0" borderId="0" xfId="0" applyNumberFormat="1" applyFont="1" applyAlignment="1">
      <alignment horizontal="center"/>
    </xf>
    <xf numFmtId="10" fontId="4" fillId="0" borderId="27" xfId="0" applyNumberFormat="1" applyFont="1" applyBorder="1" applyAlignment="1">
      <alignment horizontal="center" vertical="center" wrapText="1"/>
    </xf>
    <xf numFmtId="10" fontId="4" fillId="0" borderId="28" xfId="0" applyNumberFormat="1" applyFont="1" applyBorder="1" applyAlignment="1">
      <alignment horizontal="center" vertical="center" wrapText="1"/>
    </xf>
    <xf numFmtId="10" fontId="4" fillId="0" borderId="29" xfId="0" applyNumberFormat="1" applyFont="1" applyBorder="1" applyAlignment="1">
      <alignment horizontal="center"/>
    </xf>
    <xf numFmtId="10" fontId="4" fillId="0" borderId="30" xfId="0" applyNumberFormat="1" applyFont="1" applyBorder="1" applyAlignment="1">
      <alignment horizontal="center"/>
    </xf>
    <xf numFmtId="10" fontId="4" fillId="0" borderId="31" xfId="0" applyNumberFormat="1" applyFont="1" applyBorder="1" applyAlignment="1">
      <alignment horizontal="center" vertical="center"/>
    </xf>
    <xf numFmtId="10" fontId="4" fillId="0" borderId="32" xfId="0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horizontal="centerContinuous"/>
    </xf>
    <xf numFmtId="0" fontId="4" fillId="0" borderId="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wrapText="1"/>
    </xf>
    <xf numFmtId="0" fontId="4" fillId="0" borderId="22" xfId="0" applyFont="1" applyBorder="1"/>
    <xf numFmtId="0" fontId="4" fillId="0" borderId="33" xfId="0" applyFont="1" applyBorder="1" applyAlignment="1">
      <alignment horizontal="center" vertical="center" wrapText="1"/>
    </xf>
    <xf numFmtId="0" fontId="4" fillId="0" borderId="14" xfId="0" quotePrefix="1" applyFont="1" applyBorder="1" applyAlignment="1">
      <alignment horizontal="left"/>
    </xf>
    <xf numFmtId="0" fontId="4" fillId="0" borderId="4" xfId="0" applyFont="1" applyBorder="1"/>
    <xf numFmtId="0" fontId="4" fillId="0" borderId="23" xfId="0" applyFont="1" applyBorder="1"/>
    <xf numFmtId="0" fontId="3" fillId="0" borderId="13" xfId="0" quotePrefix="1" applyFont="1" applyBorder="1" applyAlignment="1">
      <alignment horizontal="center" vertical="center" wrapText="1"/>
    </xf>
    <xf numFmtId="0" fontId="3" fillId="0" borderId="28" xfId="0" quotePrefix="1" applyFont="1" applyBorder="1" applyAlignment="1">
      <alignment horizontal="center" vertical="center" wrapText="1"/>
    </xf>
    <xf numFmtId="0" fontId="3" fillId="0" borderId="34" xfId="0" applyFont="1" applyBorder="1"/>
    <xf numFmtId="3" fontId="3" fillId="0" borderId="1" xfId="0" applyNumberFormat="1" applyFont="1" applyBorder="1"/>
    <xf numFmtId="0" fontId="4" fillId="0" borderId="1" xfId="0" applyFont="1" applyBorder="1" applyAlignment="1">
      <alignment horizontal="center" wrapText="1"/>
    </xf>
    <xf numFmtId="10" fontId="4" fillId="0" borderId="0" xfId="0" applyNumberFormat="1" applyFont="1" applyBorder="1" applyAlignment="1">
      <alignment horizontal="center" vertical="center"/>
    </xf>
    <xf numFmtId="10" fontId="4" fillId="0" borderId="0" xfId="0" applyNumberFormat="1" applyFont="1" applyBorder="1" applyAlignment="1">
      <alignment horizontal="center"/>
    </xf>
    <xf numFmtId="0" fontId="3" fillId="0" borderId="35" xfId="0" applyFont="1" applyBorder="1"/>
    <xf numFmtId="0" fontId="3" fillId="0" borderId="3" xfId="0" applyFont="1" applyBorder="1"/>
    <xf numFmtId="3" fontId="3" fillId="0" borderId="3" xfId="0" applyNumberFormat="1" applyFont="1" applyBorder="1"/>
    <xf numFmtId="0" fontId="4" fillId="0" borderId="3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10" fontId="4" fillId="0" borderId="12" xfId="0" applyNumberFormat="1" applyFont="1" applyBorder="1" applyAlignment="1">
      <alignment horizontal="center" vertical="center"/>
    </xf>
    <xf numFmtId="0" fontId="4" fillId="0" borderId="14" xfId="0" quotePrefix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10" fontId="4" fillId="0" borderId="21" xfId="0" applyNumberFormat="1" applyFont="1" applyBorder="1" applyAlignment="1">
      <alignment vertical="center"/>
    </xf>
    <xf numFmtId="0" fontId="4" fillId="0" borderId="18" xfId="0" applyFont="1" applyBorder="1"/>
    <xf numFmtId="0" fontId="4" fillId="0" borderId="24" xfId="0" applyFont="1" applyBorder="1"/>
    <xf numFmtId="0" fontId="4" fillId="0" borderId="25" xfId="0" quotePrefix="1" applyFont="1" applyBorder="1" applyAlignment="1">
      <alignment horizontal="center" vertical="center" wrapText="1"/>
    </xf>
    <xf numFmtId="10" fontId="4" fillId="0" borderId="31" xfId="0" applyNumberFormat="1" applyFont="1" applyBorder="1" applyAlignment="1">
      <alignment horizontal="center"/>
    </xf>
    <xf numFmtId="0" fontId="4" fillId="0" borderId="36" xfId="0" quotePrefix="1" applyFont="1" applyBorder="1" applyAlignment="1">
      <alignment horizontal="center" vertical="center" wrapText="1"/>
    </xf>
    <xf numFmtId="0" fontId="4" fillId="0" borderId="15" xfId="0" applyFont="1" applyBorder="1"/>
    <xf numFmtId="0" fontId="4" fillId="0" borderId="22" xfId="0" quotePrefix="1" applyFont="1" applyBorder="1" applyAlignment="1">
      <alignment horizontal="center" vertical="center" wrapText="1"/>
    </xf>
    <xf numFmtId="0" fontId="4" fillId="0" borderId="19" xfId="0" applyFont="1" applyBorder="1"/>
    <xf numFmtId="0" fontId="4" fillId="0" borderId="22" xfId="0" applyFont="1" applyBorder="1" applyAlignment="1">
      <alignment horizontal="center" wrapText="1"/>
    </xf>
    <xf numFmtId="0" fontId="4" fillId="0" borderId="27" xfId="0" quotePrefix="1" applyFont="1" applyBorder="1" applyAlignment="1">
      <alignment horizontal="center" vertical="center" wrapText="1"/>
    </xf>
    <xf numFmtId="0" fontId="4" fillId="0" borderId="33" xfId="0" quotePrefix="1" applyFont="1" applyBorder="1" applyAlignment="1">
      <alignment horizontal="center" vertical="center" wrapText="1"/>
    </xf>
    <xf numFmtId="0" fontId="3" fillId="0" borderId="0" xfId="0" applyFont="1" applyBorder="1" applyAlignment="1"/>
    <xf numFmtId="3" fontId="4" fillId="0" borderId="37" xfId="0" applyNumberFormat="1" applyFont="1" applyBorder="1" applyAlignment="1">
      <alignment horizontal="right"/>
    </xf>
    <xf numFmtId="3" fontId="4" fillId="0" borderId="26" xfId="0" applyNumberFormat="1" applyFont="1" applyBorder="1" applyAlignment="1">
      <alignment horizontal="right"/>
    </xf>
    <xf numFmtId="3" fontId="4" fillId="0" borderId="37" xfId="0" applyNumberFormat="1" applyFont="1" applyBorder="1" applyAlignment="1">
      <alignment horizontal="right" vertical="center"/>
    </xf>
    <xf numFmtId="3" fontId="4" fillId="0" borderId="26" xfId="0" applyNumberFormat="1" applyFont="1" applyBorder="1" applyAlignment="1">
      <alignment horizontal="right" vertical="center"/>
    </xf>
    <xf numFmtId="3" fontId="4" fillId="0" borderId="38" xfId="0" applyNumberFormat="1" applyFont="1" applyBorder="1" applyAlignment="1">
      <alignment horizontal="right" vertical="center"/>
    </xf>
    <xf numFmtId="3" fontId="4" fillId="0" borderId="6" xfId="0" applyNumberFormat="1" applyFont="1" applyBorder="1" applyAlignment="1">
      <alignment horizontal="right" vertical="center"/>
    </xf>
    <xf numFmtId="3" fontId="4" fillId="0" borderId="39" xfId="0" applyNumberFormat="1" applyFont="1" applyBorder="1" applyAlignment="1">
      <alignment horizontal="right" vertical="center"/>
    </xf>
    <xf numFmtId="3" fontId="4" fillId="0" borderId="40" xfId="0" applyNumberFormat="1" applyFont="1" applyBorder="1" applyAlignment="1">
      <alignment horizontal="right" vertical="center"/>
    </xf>
    <xf numFmtId="0" fontId="4" fillId="0" borderId="30" xfId="0" quotePrefix="1" applyFont="1" applyBorder="1" applyAlignment="1">
      <alignment horizontal="center" vertical="center" wrapText="1"/>
    </xf>
    <xf numFmtId="10" fontId="4" fillId="0" borderId="32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Continuous"/>
    </xf>
    <xf numFmtId="0" fontId="4" fillId="0" borderId="2" xfId="0" applyFont="1" applyBorder="1" applyAlignment="1">
      <alignment horizontal="centerContinuous"/>
    </xf>
    <xf numFmtId="0" fontId="4" fillId="0" borderId="41" xfId="0" applyFont="1" applyBorder="1" applyAlignment="1">
      <alignment horizontal="centerContinuous"/>
    </xf>
    <xf numFmtId="0" fontId="4" fillId="0" borderId="42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44" xfId="0" applyFont="1" applyBorder="1" applyAlignment="1">
      <alignment horizontal="centerContinuous"/>
    </xf>
    <xf numFmtId="10" fontId="4" fillId="0" borderId="45" xfId="0" applyNumberFormat="1" applyFont="1" applyBorder="1" applyAlignment="1">
      <alignment horizontal="centerContinuous"/>
    </xf>
    <xf numFmtId="186" fontId="4" fillId="0" borderId="25" xfId="0" applyNumberFormat="1" applyFont="1" applyBorder="1" applyAlignment="1">
      <alignment horizontal="center" vertical="center"/>
    </xf>
    <xf numFmtId="186" fontId="4" fillId="0" borderId="26" xfId="0" applyNumberFormat="1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center"/>
    </xf>
    <xf numFmtId="0" fontId="4" fillId="0" borderId="0" xfId="0" applyFont="1" applyProtection="1"/>
    <xf numFmtId="0" fontId="4" fillId="0" borderId="0" xfId="0" applyFont="1" applyAlignment="1" applyProtection="1"/>
    <xf numFmtId="0" fontId="4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centerContinuous"/>
    </xf>
    <xf numFmtId="0" fontId="5" fillId="0" borderId="0" xfId="0" applyFont="1" applyProtection="1"/>
    <xf numFmtId="0" fontId="4" fillId="0" borderId="4" xfId="0" applyFont="1" applyBorder="1" applyAlignment="1" applyProtection="1">
      <alignment horizontal="right"/>
    </xf>
    <xf numFmtId="0" fontId="4" fillId="0" borderId="13" xfId="0" applyFont="1" applyBorder="1" applyAlignment="1" applyProtection="1">
      <alignment horizontal="right"/>
    </xf>
    <xf numFmtId="3" fontId="3" fillId="0" borderId="27" xfId="0" applyNumberFormat="1" applyFont="1" applyBorder="1" applyAlignment="1" applyProtection="1">
      <alignment horizontal="center" vertical="center" wrapText="1"/>
    </xf>
    <xf numFmtId="3" fontId="3" fillId="0" borderId="28" xfId="0" applyNumberFormat="1" applyFont="1" applyBorder="1" applyAlignment="1" applyProtection="1">
      <alignment horizontal="center" vertical="center"/>
    </xf>
    <xf numFmtId="0" fontId="4" fillId="0" borderId="46" xfId="0" quotePrefix="1" applyFont="1" applyBorder="1" applyAlignment="1" applyProtection="1">
      <alignment horizontal="right"/>
    </xf>
    <xf numFmtId="3" fontId="11" fillId="0" borderId="10" xfId="0" applyNumberFormat="1" applyFont="1" applyBorder="1" applyAlignment="1" applyProtection="1">
      <alignment horizontal="right" vertical="center"/>
    </xf>
    <xf numFmtId="3" fontId="11" fillId="2" borderId="11" xfId="0" applyNumberFormat="1" applyFont="1" applyFill="1" applyBorder="1" applyAlignment="1" applyProtection="1">
      <alignment horizontal="right" vertical="center"/>
    </xf>
    <xf numFmtId="0" fontId="4" fillId="0" borderId="38" xfId="0" quotePrefix="1" applyFont="1" applyBorder="1" applyAlignment="1" applyProtection="1">
      <alignment horizontal="right"/>
    </xf>
    <xf numFmtId="3" fontId="12" fillId="0" borderId="5" xfId="0" applyNumberFormat="1" applyFont="1" applyBorder="1" applyAlignment="1" applyProtection="1">
      <alignment horizontal="right" vertical="center"/>
    </xf>
    <xf numFmtId="3" fontId="12" fillId="2" borderId="6" xfId="0" applyNumberFormat="1" applyFont="1" applyFill="1" applyBorder="1" applyAlignment="1" applyProtection="1">
      <alignment horizontal="right" vertical="center"/>
    </xf>
    <xf numFmtId="0" fontId="4" fillId="0" borderId="38" xfId="0" applyFont="1" applyBorder="1" applyAlignment="1" applyProtection="1">
      <alignment horizontal="right"/>
    </xf>
    <xf numFmtId="0" fontId="4" fillId="0" borderId="42" xfId="0" applyFont="1" applyBorder="1" applyAlignment="1" applyProtection="1">
      <alignment horizontal="right"/>
    </xf>
    <xf numFmtId="0" fontId="7" fillId="0" borderId="0" xfId="0" applyFont="1" applyAlignment="1" applyProtection="1">
      <alignment horizontal="right"/>
    </xf>
    <xf numFmtId="0" fontId="4" fillId="0" borderId="7" xfId="0" applyFont="1" applyBorder="1" applyAlignment="1" applyProtection="1"/>
    <xf numFmtId="0" fontId="4" fillId="0" borderId="7" xfId="0" applyFont="1" applyBorder="1" applyProtection="1"/>
    <xf numFmtId="0" fontId="7" fillId="0" borderId="0" xfId="0" applyFont="1" applyProtection="1"/>
    <xf numFmtId="0" fontId="7" fillId="0" borderId="0" xfId="0" applyFont="1" applyBorder="1" applyAlignment="1" applyProtection="1">
      <alignment horizontal="centerContinuous"/>
    </xf>
    <xf numFmtId="0" fontId="7" fillId="0" borderId="0" xfId="0" applyFont="1" applyAlignment="1" applyProtection="1">
      <alignment horizontal="centerContinuous"/>
    </xf>
    <xf numFmtId="0" fontId="4" fillId="0" borderId="0" xfId="0" applyFont="1" applyFill="1" applyBorder="1" applyAlignment="1" applyProtection="1">
      <alignment horizontal="right"/>
    </xf>
    <xf numFmtId="0" fontId="3" fillId="0" borderId="0" xfId="0" applyFont="1" applyFill="1" applyBorder="1" applyAlignment="1" applyProtection="1">
      <alignment vertical="center" wrapText="1"/>
    </xf>
    <xf numFmtId="3" fontId="2" fillId="0" borderId="0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Protection="1"/>
    <xf numFmtId="0" fontId="3" fillId="0" borderId="0" xfId="0" quotePrefix="1" applyFont="1" applyAlignment="1" applyProtection="1">
      <alignment horizontal="left"/>
    </xf>
    <xf numFmtId="0" fontId="4" fillId="0" borderId="0" xfId="0" quotePrefix="1" applyFont="1" applyAlignment="1" applyProtection="1">
      <alignment horizontal="left"/>
    </xf>
    <xf numFmtId="183" fontId="9" fillId="0" borderId="47" xfId="0" applyNumberFormat="1" applyFont="1" applyBorder="1" applyAlignment="1" applyProtection="1">
      <alignment horizontal="right"/>
    </xf>
    <xf numFmtId="183" fontId="9" fillId="0" borderId="34" xfId="0" applyNumberFormat="1" applyFont="1" applyBorder="1" applyAlignment="1" applyProtection="1">
      <alignment horizontal="right"/>
    </xf>
    <xf numFmtId="184" fontId="10" fillId="0" borderId="34" xfId="0" applyNumberFormat="1" applyFont="1" applyBorder="1" applyAlignment="1" applyProtection="1">
      <alignment horizontal="right"/>
    </xf>
    <xf numFmtId="0" fontId="9" fillId="0" borderId="48" xfId="0" applyFont="1" applyBorder="1" applyAlignment="1" applyProtection="1">
      <alignment horizontal="right"/>
    </xf>
    <xf numFmtId="0" fontId="8" fillId="0" borderId="0" xfId="0" applyFont="1" applyFill="1" applyBorder="1" applyAlignment="1" applyProtection="1">
      <alignment wrapText="1"/>
    </xf>
    <xf numFmtId="0" fontId="3" fillId="0" borderId="36" xfId="0" quotePrefix="1" applyFont="1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3" borderId="13" xfId="0" applyNumberFormat="1" applyFont="1" applyFill="1" applyBorder="1" applyAlignment="1">
      <alignment vertical="center"/>
    </xf>
    <xf numFmtId="10" fontId="3" fillId="3" borderId="28" xfId="0" applyNumberFormat="1" applyFont="1" applyFill="1" applyBorder="1" applyAlignment="1">
      <alignment horizontal="center" vertical="center"/>
    </xf>
    <xf numFmtId="9" fontId="3" fillId="3" borderId="33" xfId="0" applyNumberFormat="1" applyFont="1" applyFill="1" applyBorder="1" applyAlignment="1">
      <alignment horizontal="center" vertical="center"/>
    </xf>
    <xf numFmtId="3" fontId="4" fillId="0" borderId="37" xfId="0" applyNumberFormat="1" applyFont="1" applyBorder="1" applyAlignment="1">
      <alignment vertical="center"/>
    </xf>
    <xf numFmtId="10" fontId="4" fillId="0" borderId="49" xfId="0" applyNumberFormat="1" applyFont="1" applyBorder="1" applyAlignment="1">
      <alignment horizontal="center" vertical="center"/>
    </xf>
    <xf numFmtId="3" fontId="4" fillId="0" borderId="38" xfId="0" applyNumberFormat="1" applyFont="1" applyBorder="1" applyAlignment="1">
      <alignment vertical="center"/>
    </xf>
    <xf numFmtId="10" fontId="4" fillId="0" borderId="50" xfId="0" applyNumberFormat="1" applyFont="1" applyBorder="1" applyAlignment="1">
      <alignment horizontal="center" vertical="center"/>
    </xf>
    <xf numFmtId="10" fontId="4" fillId="0" borderId="6" xfId="0" applyNumberFormat="1" applyFont="1" applyBorder="1" applyAlignment="1">
      <alignment horizontal="center" vertical="center"/>
    </xf>
    <xf numFmtId="3" fontId="3" fillId="0" borderId="27" xfId="0" applyNumberFormat="1" applyFont="1" applyBorder="1" applyAlignment="1" applyProtection="1">
      <alignment horizontal="center" vertical="center"/>
    </xf>
    <xf numFmtId="3" fontId="11" fillId="2" borderId="11" xfId="0" applyNumberFormat="1" applyFont="1" applyFill="1" applyBorder="1" applyAlignment="1" applyProtection="1">
      <alignment horizontal="right" vertical="center"/>
      <protection hidden="1"/>
    </xf>
    <xf numFmtId="3" fontId="12" fillId="0" borderId="5" xfId="0" applyNumberFormat="1" applyFont="1" applyBorder="1" applyAlignment="1" applyProtection="1">
      <alignment horizontal="right" vertical="center"/>
      <protection hidden="1"/>
    </xf>
    <xf numFmtId="3" fontId="12" fillId="2" borderId="6" xfId="0" applyNumberFormat="1" applyFont="1" applyFill="1" applyBorder="1" applyAlignment="1" applyProtection="1">
      <alignment horizontal="right" vertical="center"/>
      <protection hidden="1"/>
    </xf>
    <xf numFmtId="3" fontId="11" fillId="0" borderId="10" xfId="0" applyNumberFormat="1" applyFont="1" applyBorder="1" applyAlignment="1" applyProtection="1">
      <alignment horizontal="right" vertical="center"/>
      <protection hidden="1"/>
    </xf>
    <xf numFmtId="3" fontId="11" fillId="0" borderId="5" xfId="0" applyNumberFormat="1" applyFont="1" applyBorder="1" applyAlignment="1" applyProtection="1">
      <alignment horizontal="right" vertical="center"/>
      <protection hidden="1"/>
    </xf>
    <xf numFmtId="3" fontId="11" fillId="2" borderId="6" xfId="0" applyNumberFormat="1" applyFont="1" applyFill="1" applyBorder="1" applyAlignment="1" applyProtection="1">
      <alignment horizontal="right" vertical="center"/>
      <protection hidden="1"/>
    </xf>
    <xf numFmtId="3" fontId="11" fillId="4" borderId="27" xfId="0" applyNumberFormat="1" applyFont="1" applyFill="1" applyBorder="1" applyAlignment="1" applyProtection="1">
      <alignment horizontal="right" vertical="center"/>
      <protection hidden="1"/>
    </xf>
    <xf numFmtId="3" fontId="11" fillId="5" borderId="28" xfId="0" applyNumberFormat="1" applyFont="1" applyFill="1" applyBorder="1" applyAlignment="1" applyProtection="1">
      <alignment horizontal="right" vertical="center"/>
      <protection hidden="1"/>
    </xf>
    <xf numFmtId="0" fontId="7" fillId="0" borderId="0" xfId="0" applyFont="1" applyProtection="1">
      <protection hidden="1"/>
    </xf>
    <xf numFmtId="0" fontId="6" fillId="0" borderId="0" xfId="0" applyFont="1" applyProtection="1"/>
    <xf numFmtId="0" fontId="13" fillId="0" borderId="0" xfId="0" applyFont="1" applyAlignment="1" applyProtection="1">
      <alignment horizontal="left"/>
    </xf>
    <xf numFmtId="0" fontId="6" fillId="0" borderId="51" xfId="0" applyFont="1" applyBorder="1" applyProtection="1"/>
    <xf numFmtId="0" fontId="14" fillId="0" borderId="0" xfId="0" applyFont="1" applyAlignment="1" applyProtection="1">
      <alignment horizontal="left"/>
    </xf>
    <xf numFmtId="0" fontId="6" fillId="0" borderId="0" xfId="0" applyFont="1" applyBorder="1" applyProtection="1"/>
    <xf numFmtId="0" fontId="13" fillId="0" borderId="0" xfId="0" applyFont="1" applyBorder="1" applyAlignment="1" applyProtection="1">
      <alignment horizontal="left"/>
    </xf>
    <xf numFmtId="0" fontId="14" fillId="0" borderId="51" xfId="0" applyFont="1" applyBorder="1" applyAlignment="1" applyProtection="1">
      <alignment horizontal="left"/>
      <protection locked="0"/>
    </xf>
    <xf numFmtId="0" fontId="6" fillId="0" borderId="5" xfId="0" applyFont="1" applyBorder="1" applyAlignment="1" applyProtection="1">
      <alignment horizontal="center"/>
      <protection locked="0"/>
    </xf>
    <xf numFmtId="0" fontId="4" fillId="0" borderId="52" xfId="0" quotePrefix="1" applyFont="1" applyBorder="1" applyAlignment="1" applyProtection="1">
      <alignment horizontal="left"/>
    </xf>
    <xf numFmtId="0" fontId="4" fillId="0" borderId="52" xfId="0" applyFont="1" applyBorder="1" applyAlignment="1" applyProtection="1">
      <alignment horizontal="left"/>
    </xf>
    <xf numFmtId="0" fontId="3" fillId="0" borderId="53" xfId="0" quotePrefix="1" applyFont="1" applyBorder="1" applyAlignment="1" applyProtection="1">
      <alignment horizontal="left"/>
    </xf>
    <xf numFmtId="0" fontId="4" fillId="0" borderId="53" xfId="0" applyFont="1" applyBorder="1" applyAlignment="1" applyProtection="1">
      <alignment horizontal="left"/>
    </xf>
    <xf numFmtId="0" fontId="3" fillId="0" borderId="54" xfId="0" applyFont="1" applyBorder="1" applyAlignment="1" applyProtection="1">
      <alignment vertical="center"/>
    </xf>
    <xf numFmtId="0" fontId="3" fillId="0" borderId="54" xfId="0" applyFont="1" applyBorder="1" applyAlignment="1" applyProtection="1">
      <alignment horizontal="left"/>
    </xf>
    <xf numFmtId="0" fontId="0" fillId="0" borderId="14" xfId="0" applyBorder="1" applyAlignment="1"/>
    <xf numFmtId="0" fontId="0" fillId="0" borderId="14" xfId="0" applyBorder="1" applyAlignment="1">
      <alignment wrapText="1"/>
    </xf>
    <xf numFmtId="0" fontId="0" fillId="0" borderId="14" xfId="0" applyBorder="1" applyAlignment="1">
      <alignment vertical="center"/>
    </xf>
    <xf numFmtId="0" fontId="4" fillId="0" borderId="14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3" fillId="0" borderId="57" xfId="0" applyFont="1" applyBorder="1" applyAlignment="1" applyProtection="1">
      <alignment vertical="center"/>
    </xf>
    <xf numFmtId="0" fontId="8" fillId="0" borderId="57" xfId="0" applyFont="1" applyBorder="1" applyAlignment="1" applyProtection="1"/>
    <xf numFmtId="0" fontId="4" fillId="0" borderId="1" xfId="0" applyFont="1" applyBorder="1" applyAlignment="1" applyProtection="1">
      <alignment vertical="center"/>
    </xf>
    <xf numFmtId="0" fontId="8" fillId="0" borderId="1" xfId="0" applyFont="1" applyBorder="1" applyAlignment="1" applyProtection="1"/>
    <xf numFmtId="0" fontId="3" fillId="0" borderId="1" xfId="0" applyFont="1" applyBorder="1" applyAlignment="1" applyProtection="1">
      <alignment vertical="center"/>
    </xf>
    <xf numFmtId="0" fontId="1" fillId="0" borderId="1" xfId="0" applyFont="1" applyBorder="1" applyAlignment="1" applyProtection="1"/>
    <xf numFmtId="0" fontId="3" fillId="0" borderId="58" xfId="0" applyFont="1" applyBorder="1" applyAlignment="1" applyProtection="1">
      <alignment vertical="center"/>
    </xf>
    <xf numFmtId="0" fontId="8" fillId="0" borderId="58" xfId="0" applyFont="1" applyBorder="1" applyAlignment="1" applyProtection="1"/>
    <xf numFmtId="0" fontId="3" fillId="0" borderId="4" xfId="0" applyFont="1" applyBorder="1" applyAlignment="1" applyProtection="1">
      <alignment vertical="center"/>
    </xf>
    <xf numFmtId="0" fontId="8" fillId="0" borderId="4" xfId="0" applyFont="1" applyBorder="1" applyAlignment="1" applyProtection="1"/>
    <xf numFmtId="0" fontId="3" fillId="0" borderId="22" xfId="0" applyFont="1" applyBorder="1" applyAlignment="1" applyProtection="1">
      <alignment horizontal="centerContinuous" vertical="center"/>
    </xf>
    <xf numFmtId="0" fontId="8" fillId="0" borderId="22" xfId="0" applyFont="1" applyBorder="1" applyAlignment="1" applyProtection="1">
      <alignment horizontal="centerContinuous"/>
    </xf>
    <xf numFmtId="0" fontId="8" fillId="0" borderId="19" xfId="0" applyFont="1" applyBorder="1" applyAlignment="1" applyProtection="1">
      <alignment horizontal="centerContinuous"/>
    </xf>
    <xf numFmtId="0" fontId="4" fillId="0" borderId="13" xfId="0" applyFont="1" applyBorder="1" applyAlignment="1" applyProtection="1">
      <alignment horizontal="centerContinuous"/>
    </xf>
    <xf numFmtId="0" fontId="3" fillId="0" borderId="15" xfId="0" applyFont="1" applyBorder="1" applyAlignment="1" applyProtection="1">
      <alignment horizontal="centerContinuous" vertical="center"/>
    </xf>
    <xf numFmtId="0" fontId="9" fillId="0" borderId="0" xfId="0" applyFont="1" applyAlignment="1" applyProtection="1">
      <alignment vertical="top"/>
    </xf>
    <xf numFmtId="0" fontId="0" fillId="0" borderId="0" xfId="0" applyAlignment="1">
      <alignment vertical="top"/>
    </xf>
    <xf numFmtId="0" fontId="4" fillId="0" borderId="14" xfId="0" applyFont="1" applyBorder="1" applyAlignment="1"/>
    <xf numFmtId="0" fontId="4" fillId="0" borderId="54" xfId="0" applyFont="1" applyBorder="1" applyAlignment="1">
      <alignment horizontal="centerContinuous"/>
    </xf>
    <xf numFmtId="0" fontId="4" fillId="0" borderId="58" xfId="0" applyFont="1" applyBorder="1" applyAlignment="1">
      <alignment horizontal="centerContinuous"/>
    </xf>
    <xf numFmtId="0" fontId="4" fillId="0" borderId="43" xfId="0" applyFont="1" applyBorder="1" applyAlignment="1">
      <alignment horizontal="centerContinuous"/>
    </xf>
    <xf numFmtId="0" fontId="4" fillId="0" borderId="53" xfId="0" applyFont="1" applyBorder="1" applyAlignment="1">
      <alignment horizontal="centerContinuous" vertical="center"/>
    </xf>
    <xf numFmtId="0" fontId="4" fillId="0" borderId="57" xfId="0" applyFont="1" applyBorder="1" applyAlignment="1">
      <alignment horizontal="centerContinuous" vertical="center"/>
    </xf>
    <xf numFmtId="0" fontId="4" fillId="0" borderId="41" xfId="0" applyFont="1" applyBorder="1" applyAlignment="1">
      <alignment horizontal="centerContinuous" vertical="center"/>
    </xf>
    <xf numFmtId="0" fontId="4" fillId="0" borderId="52" xfId="0" applyFont="1" applyBorder="1" applyAlignment="1">
      <alignment horizontal="centerContinuous" vertical="center"/>
    </xf>
    <xf numFmtId="0" fontId="4" fillId="0" borderId="1" xfId="0" applyFont="1" applyBorder="1" applyAlignment="1">
      <alignment horizontal="centerContinuous" vertical="center"/>
    </xf>
    <xf numFmtId="0" fontId="4" fillId="0" borderId="50" xfId="0" applyFont="1" applyBorder="1" applyAlignment="1">
      <alignment horizontal="centerContinuous" vertical="center"/>
    </xf>
    <xf numFmtId="0" fontId="4" fillId="0" borderId="54" xfId="0" applyFont="1" applyBorder="1" applyAlignment="1">
      <alignment horizontal="centerContinuous" vertical="center"/>
    </xf>
    <xf numFmtId="0" fontId="4" fillId="0" borderId="58" xfId="0" applyFont="1" applyBorder="1" applyAlignment="1">
      <alignment horizontal="centerContinuous" vertical="center"/>
    </xf>
    <xf numFmtId="0" fontId="4" fillId="0" borderId="43" xfId="0" applyFont="1" applyBorder="1" applyAlignment="1">
      <alignment horizontal="centerContinuous" vertical="center"/>
    </xf>
    <xf numFmtId="9" fontId="3" fillId="3" borderId="15" xfId="0" applyNumberFormat="1" applyFont="1" applyFill="1" applyBorder="1" applyAlignment="1">
      <alignment horizontal="centerContinuous" vertical="center"/>
    </xf>
    <xf numFmtId="9" fontId="3" fillId="3" borderId="22" xfId="0" applyNumberFormat="1" applyFont="1" applyFill="1" applyBorder="1" applyAlignment="1">
      <alignment horizontal="centerContinuous" vertical="center"/>
    </xf>
    <xf numFmtId="9" fontId="3" fillId="3" borderId="33" xfId="0" applyNumberFormat="1" applyFont="1" applyFill="1" applyBorder="1" applyAlignment="1">
      <alignment horizontal="centerContinuous" vertical="center"/>
    </xf>
    <xf numFmtId="10" fontId="4" fillId="0" borderId="53" xfId="0" applyNumberFormat="1" applyFont="1" applyBorder="1" applyAlignment="1">
      <alignment horizontal="centerContinuous" vertical="center"/>
    </xf>
    <xf numFmtId="10" fontId="4" fillId="0" borderId="57" xfId="0" applyNumberFormat="1" applyFont="1" applyBorder="1" applyAlignment="1">
      <alignment horizontal="centerContinuous" vertical="center"/>
    </xf>
    <xf numFmtId="10" fontId="4" fillId="0" borderId="41" xfId="0" applyNumberFormat="1" applyFont="1" applyBorder="1" applyAlignment="1">
      <alignment horizontal="centerContinuous" vertical="center"/>
    </xf>
    <xf numFmtId="10" fontId="4" fillId="0" borderId="52" xfId="0" applyNumberFormat="1" applyFont="1" applyBorder="1" applyAlignment="1">
      <alignment horizontal="centerContinuous" vertical="center"/>
    </xf>
    <xf numFmtId="10" fontId="4" fillId="0" borderId="1" xfId="0" applyNumberFormat="1" applyFont="1" applyBorder="1" applyAlignment="1">
      <alignment horizontal="centerContinuous" vertical="center"/>
    </xf>
    <xf numFmtId="10" fontId="4" fillId="0" borderId="50" xfId="0" applyNumberFormat="1" applyFont="1" applyBorder="1" applyAlignment="1">
      <alignment horizontal="centerContinuous" vertical="center"/>
    </xf>
    <xf numFmtId="10" fontId="4" fillId="0" borderId="54" xfId="0" applyNumberFormat="1" applyFont="1" applyBorder="1" applyAlignment="1">
      <alignment horizontal="centerContinuous" vertical="center"/>
    </xf>
    <xf numFmtId="10" fontId="4" fillId="0" borderId="58" xfId="0" applyNumberFormat="1" applyFont="1" applyBorder="1" applyAlignment="1">
      <alignment horizontal="centerContinuous" vertical="center"/>
    </xf>
    <xf numFmtId="10" fontId="4" fillId="0" borderId="43" xfId="0" applyNumberFormat="1" applyFont="1" applyBorder="1" applyAlignment="1">
      <alignment horizontal="centerContinuous" vertical="center"/>
    </xf>
    <xf numFmtId="10" fontId="3" fillId="3" borderId="15" xfId="0" applyNumberFormat="1" applyFont="1" applyFill="1" applyBorder="1" applyAlignment="1">
      <alignment horizontal="centerContinuous" vertical="center"/>
    </xf>
    <xf numFmtId="10" fontId="3" fillId="3" borderId="22" xfId="0" applyNumberFormat="1" applyFont="1" applyFill="1" applyBorder="1" applyAlignment="1">
      <alignment horizontal="centerContinuous" vertical="center"/>
    </xf>
    <xf numFmtId="10" fontId="3" fillId="3" borderId="33" xfId="0" applyNumberFormat="1" applyFont="1" applyFill="1" applyBorder="1" applyAlignment="1">
      <alignment horizontal="centerContinuous" vertical="center"/>
    </xf>
    <xf numFmtId="3" fontId="4" fillId="0" borderId="59" xfId="0" applyNumberFormat="1" applyFont="1" applyBorder="1" applyAlignment="1">
      <alignment horizontal="centerContinuous" vertical="center"/>
    </xf>
    <xf numFmtId="0" fontId="0" fillId="0" borderId="60" xfId="0" applyBorder="1" applyAlignment="1">
      <alignment horizontal="centerContinuous" vertical="center"/>
    </xf>
    <xf numFmtId="3" fontId="4" fillId="0" borderId="34" xfId="0" applyNumberFormat="1" applyFont="1" applyBorder="1" applyAlignment="1">
      <alignment horizontal="centerContinuous" vertical="center"/>
    </xf>
    <xf numFmtId="0" fontId="0" fillId="0" borderId="61" xfId="0" applyBorder="1" applyAlignment="1">
      <alignment horizontal="centerContinuous" vertical="center"/>
    </xf>
    <xf numFmtId="3" fontId="4" fillId="0" borderId="44" xfId="0" applyNumberFormat="1" applyFont="1" applyBorder="1" applyAlignment="1">
      <alignment horizontal="centerContinuous" vertical="center"/>
    </xf>
    <xf numFmtId="0" fontId="0" fillId="0" borderId="45" xfId="0" applyBorder="1" applyAlignment="1">
      <alignment horizontal="centerContinuous" vertical="center"/>
    </xf>
    <xf numFmtId="3" fontId="3" fillId="3" borderId="36" xfId="0" applyNumberFormat="1" applyFont="1" applyFill="1" applyBorder="1" applyAlignment="1">
      <alignment horizontal="centerContinuous" vertical="center"/>
    </xf>
    <xf numFmtId="0" fontId="0" fillId="6" borderId="19" xfId="0" applyFill="1" applyBorder="1" applyAlignment="1">
      <alignment horizontal="centerContinuous" vertical="center"/>
    </xf>
    <xf numFmtId="3" fontId="0" fillId="6" borderId="19" xfId="0" applyNumberFormat="1" applyFill="1" applyBorder="1" applyAlignment="1">
      <alignment horizontal="centerContinuous" vertical="center"/>
    </xf>
    <xf numFmtId="0" fontId="4" fillId="0" borderId="14" xfId="0" applyFont="1" applyBorder="1" applyAlignment="1">
      <alignment vertical="top"/>
    </xf>
    <xf numFmtId="0" fontId="3" fillId="0" borderId="52" xfId="0" quotePrefix="1" applyFont="1" applyBorder="1" applyAlignment="1" applyProtection="1">
      <alignment horizontal="left"/>
    </xf>
    <xf numFmtId="0" fontId="3" fillId="7" borderId="15" xfId="0" applyFont="1" applyFill="1" applyBorder="1" applyAlignment="1" applyProtection="1">
      <alignment vertical="center"/>
    </xf>
    <xf numFmtId="0" fontId="8" fillId="7" borderId="22" xfId="0" applyFont="1" applyFill="1" applyBorder="1" applyAlignment="1" applyProtection="1"/>
    <xf numFmtId="183" fontId="9" fillId="0" borderId="62" xfId="0" applyNumberFormat="1" applyFont="1" applyBorder="1" applyAlignment="1" applyProtection="1">
      <alignment horizontal="right"/>
    </xf>
    <xf numFmtId="0" fontId="0" fillId="0" borderId="57" xfId="0" applyBorder="1" applyAlignment="1" applyProtection="1"/>
    <xf numFmtId="183" fontId="9" fillId="0" borderId="38" xfId="0" applyNumberFormat="1" applyFont="1" applyBorder="1" applyAlignment="1" applyProtection="1">
      <alignment horizontal="right"/>
    </xf>
    <xf numFmtId="0" fontId="0" fillId="0" borderId="1" xfId="0" applyBorder="1" applyAlignment="1" applyProtection="1"/>
    <xf numFmtId="184" fontId="10" fillId="0" borderId="38" xfId="0" applyNumberFormat="1" applyFont="1" applyBorder="1" applyAlignment="1" applyProtection="1">
      <alignment horizontal="right"/>
    </xf>
    <xf numFmtId="0" fontId="3" fillId="0" borderId="52" xfId="0" applyFont="1" applyBorder="1" applyAlignment="1" applyProtection="1">
      <alignment horizontal="left"/>
    </xf>
    <xf numFmtId="183" fontId="10" fillId="0" borderId="38" xfId="0" applyNumberFormat="1" applyFont="1" applyBorder="1" applyAlignment="1" applyProtection="1">
      <alignment horizontal="right"/>
    </xf>
    <xf numFmtId="0" fontId="15" fillId="0" borderId="52" xfId="0" applyFont="1" applyBorder="1" applyAlignment="1" applyProtection="1">
      <alignment horizontal="left"/>
    </xf>
    <xf numFmtId="184" fontId="9" fillId="0" borderId="38" xfId="0" applyNumberFormat="1" applyFont="1" applyBorder="1" applyAlignment="1" applyProtection="1">
      <alignment horizontal="right"/>
    </xf>
    <xf numFmtId="184" fontId="10" fillId="0" borderId="39" xfId="0" applyNumberFormat="1" applyFont="1" applyBorder="1" applyAlignment="1" applyProtection="1">
      <alignment horizontal="right"/>
    </xf>
    <xf numFmtId="0" fontId="0" fillId="0" borderId="58" xfId="0" applyBorder="1" applyAlignment="1" applyProtection="1"/>
    <xf numFmtId="0" fontId="0" fillId="0" borderId="22" xfId="0" applyBorder="1" applyAlignment="1" applyProtection="1"/>
    <xf numFmtId="0" fontId="9" fillId="0" borderId="46" xfId="0" quotePrefix="1" applyFont="1" applyBorder="1" applyAlignment="1" applyProtection="1">
      <alignment horizontal="right"/>
    </xf>
    <xf numFmtId="0" fontId="9" fillId="0" borderId="38" xfId="0" quotePrefix="1" applyFont="1" applyBorder="1" applyAlignment="1" applyProtection="1">
      <alignment horizontal="right"/>
    </xf>
    <xf numFmtId="0" fontId="9" fillId="0" borderId="38" xfId="0" applyFont="1" applyBorder="1" applyAlignment="1" applyProtection="1">
      <alignment horizontal="right"/>
    </xf>
    <xf numFmtId="0" fontId="9" fillId="0" borderId="42" xfId="0" applyFont="1" applyBorder="1" applyAlignment="1" applyProtection="1">
      <alignment horizontal="right"/>
    </xf>
    <xf numFmtId="0" fontId="9" fillId="0" borderId="63" xfId="0" applyFont="1" applyBorder="1" applyAlignment="1" applyProtection="1">
      <alignment horizontal="right"/>
    </xf>
    <xf numFmtId="3" fontId="11" fillId="4" borderId="27" xfId="0" applyNumberFormat="1" applyFont="1" applyFill="1" applyBorder="1" applyAlignment="1" applyProtection="1">
      <alignment horizontal="right" vertical="center"/>
      <protection locked="0" hidden="1"/>
    </xf>
    <xf numFmtId="0" fontId="6" fillId="0" borderId="52" xfId="0" applyFont="1" applyBorder="1" applyAlignment="1" applyProtection="1">
      <alignment horizontal="center"/>
    </xf>
    <xf numFmtId="0" fontId="6" fillId="0" borderId="38" xfId="0" applyFont="1" applyBorder="1" applyAlignment="1" applyProtection="1">
      <alignment horizontal="center"/>
      <protection locked="0"/>
    </xf>
    <xf numFmtId="0" fontId="6" fillId="0" borderId="38" xfId="0" applyFont="1" applyBorder="1" applyAlignment="1" applyProtection="1">
      <alignment horizontal="center"/>
    </xf>
    <xf numFmtId="0" fontId="16" fillId="0" borderId="52" xfId="0" applyFont="1" applyBorder="1" applyAlignment="1" applyProtection="1">
      <alignment horizontal="left"/>
    </xf>
    <xf numFmtId="0" fontId="6" fillId="0" borderId="52" xfId="0" applyFont="1" applyBorder="1" applyAlignment="1" applyProtection="1">
      <alignment horizontal="center"/>
      <protection locked="0"/>
    </xf>
    <xf numFmtId="0" fontId="3" fillId="8" borderId="36" xfId="0" applyFont="1" applyFill="1" applyBorder="1" applyAlignment="1">
      <alignment horizontal="left" vertical="center" wrapText="1"/>
    </xf>
    <xf numFmtId="0" fontId="1" fillId="8" borderId="22" xfId="0" applyFont="1" applyFill="1" applyBorder="1" applyAlignment="1">
      <alignment horizontal="left" vertical="center" wrapText="1"/>
    </xf>
    <xf numFmtId="0" fontId="3" fillId="8" borderId="36" xfId="0" applyFont="1" applyFill="1" applyBorder="1" applyAlignment="1" applyProtection="1">
      <alignment horizontal="left" vertical="center" wrapText="1"/>
    </xf>
    <xf numFmtId="0" fontId="1" fillId="8" borderId="22" xfId="0" applyFont="1" applyFill="1" applyBorder="1" applyAlignment="1" applyProtection="1">
      <alignment horizontal="left" vertical="center" wrapText="1"/>
    </xf>
    <xf numFmtId="0" fontId="4" fillId="9" borderId="0" xfId="0" applyFont="1" applyFill="1" applyBorder="1" applyProtection="1"/>
    <xf numFmtId="0" fontId="10" fillId="10" borderId="23" xfId="0" applyFont="1" applyFill="1" applyBorder="1" applyAlignment="1" applyProtection="1">
      <alignment horizontal="right" vertical="center"/>
    </xf>
    <xf numFmtId="0" fontId="9" fillId="10" borderId="23" xfId="0" applyFont="1" applyFill="1" applyBorder="1" applyAlignment="1" applyProtection="1">
      <alignment horizontal="right" vertical="center"/>
    </xf>
    <xf numFmtId="0" fontId="10" fillId="10" borderId="13" xfId="0" applyFont="1" applyFill="1" applyBorder="1" applyAlignment="1" applyProtection="1">
      <alignment horizontal="right" vertical="center"/>
    </xf>
    <xf numFmtId="0" fontId="4" fillId="10" borderId="23" xfId="0" applyFont="1" applyFill="1" applyBorder="1" applyAlignment="1" applyProtection="1">
      <alignment horizontal="right" vertical="center"/>
    </xf>
    <xf numFmtId="0" fontId="8" fillId="7" borderId="22" xfId="0" applyFont="1" applyFill="1" applyBorder="1" applyAlignment="1" applyProtection="1">
      <alignment vertical="center"/>
    </xf>
    <xf numFmtId="0" fontId="3" fillId="8" borderId="36" xfId="0" applyFont="1" applyFill="1" applyBorder="1" applyAlignment="1">
      <alignment vertical="center" wrapText="1"/>
    </xf>
    <xf numFmtId="0" fontId="7" fillId="0" borderId="0" xfId="0" applyFont="1" applyAlignment="1" applyProtection="1">
      <alignment horizontal="centerContinuous" vertical="top"/>
    </xf>
    <xf numFmtId="0" fontId="4" fillId="0" borderId="0" xfId="0" applyFont="1" applyAlignment="1" applyProtection="1">
      <alignment horizontal="centerContinuous"/>
    </xf>
    <xf numFmtId="0" fontId="3" fillId="0" borderId="19" xfId="0" applyFont="1" applyBorder="1" applyAlignment="1" applyProtection="1">
      <alignment horizontal="centerContinuous" vertical="center" wrapText="1"/>
    </xf>
    <xf numFmtId="0" fontId="8" fillId="0" borderId="27" xfId="0" applyFont="1" applyBorder="1" applyAlignment="1" applyProtection="1">
      <alignment horizontal="centerContinuous" wrapText="1"/>
    </xf>
    <xf numFmtId="0" fontId="8" fillId="0" borderId="15" xfId="0" applyFont="1" applyBorder="1" applyAlignment="1" applyProtection="1">
      <alignment horizontal="centerContinuous" wrapText="1"/>
    </xf>
    <xf numFmtId="0" fontId="9" fillId="0" borderId="0" xfId="0" applyFont="1" applyAlignment="1" applyProtection="1">
      <alignment horizontal="justify" vertical="top"/>
    </xf>
    <xf numFmtId="0" fontId="6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10" fontId="4" fillId="0" borderId="25" xfId="0" applyNumberFormat="1" applyFont="1" applyBorder="1" applyAlignment="1">
      <alignment horizontal="centerContinuous" vertical="center"/>
    </xf>
    <xf numFmtId="10" fontId="4" fillId="0" borderId="26" xfId="0" applyNumberFormat="1" applyFont="1" applyBorder="1" applyAlignment="1">
      <alignment horizontal="centerContinuous" vertical="center"/>
    </xf>
    <xf numFmtId="186" fontId="4" fillId="0" borderId="25" xfId="0" applyNumberFormat="1" applyFont="1" applyBorder="1" applyAlignment="1">
      <alignment horizontal="centerContinuous" vertical="center"/>
    </xf>
    <xf numFmtId="186" fontId="4" fillId="0" borderId="26" xfId="0" applyNumberFormat="1" applyFont="1" applyBorder="1" applyAlignment="1">
      <alignment horizontal="centerContinuous" vertical="center"/>
    </xf>
    <xf numFmtId="10" fontId="4" fillId="0" borderId="26" xfId="0" applyNumberFormat="1" applyFont="1" applyBorder="1" applyAlignment="1">
      <alignment horizontal="centerContinuous" vertical="center" wrapText="1"/>
    </xf>
    <xf numFmtId="10" fontId="4" fillId="0" borderId="25" xfId="0" applyNumberFormat="1" applyFont="1" applyBorder="1" applyAlignment="1">
      <alignment horizontal="centerContinuous" vertical="center" wrapText="1"/>
    </xf>
    <xf numFmtId="14" fontId="14" fillId="0" borderId="51" xfId="0" applyNumberFormat="1" applyFont="1" applyBorder="1" applyAlignment="1" applyProtection="1">
      <alignment horizontal="left"/>
      <protection locked="0"/>
    </xf>
    <xf numFmtId="0" fontId="0" fillId="0" borderId="0" xfId="0" applyAlignment="1"/>
    <xf numFmtId="0" fontId="6" fillId="0" borderId="0" xfId="0" applyFont="1" applyBorder="1" applyAlignment="1" applyProtection="1">
      <alignment horizontal="center"/>
    </xf>
    <xf numFmtId="0" fontId="6" fillId="0" borderId="64" xfId="0" applyFont="1" applyBorder="1" applyAlignment="1" applyProtection="1">
      <alignment horizontal="center"/>
    </xf>
    <xf numFmtId="0" fontId="6" fillId="0" borderId="64" xfId="0" quotePrefix="1" applyFont="1" applyBorder="1" applyAlignment="1" applyProtection="1">
      <alignment horizontal="center"/>
    </xf>
    <xf numFmtId="3" fontId="12" fillId="0" borderId="52" xfId="0" applyNumberFormat="1" applyFont="1" applyBorder="1" applyAlignment="1" applyProtection="1">
      <alignment horizontal="right" vertical="center"/>
    </xf>
    <xf numFmtId="3" fontId="4" fillId="0" borderId="52" xfId="0" applyNumberFormat="1" applyFont="1" applyBorder="1" applyAlignment="1" applyProtection="1">
      <alignment horizontal="right" vertical="center"/>
      <protection locked="0"/>
    </xf>
    <xf numFmtId="3" fontId="12" fillId="0" borderId="52" xfId="0" applyNumberFormat="1" applyFont="1" applyBorder="1" applyAlignment="1" applyProtection="1">
      <alignment horizontal="right" vertical="center"/>
      <protection hidden="1"/>
    </xf>
    <xf numFmtId="3" fontId="11" fillId="0" borderId="52" xfId="0" applyNumberFormat="1" applyFont="1" applyBorder="1" applyAlignment="1" applyProtection="1">
      <alignment horizontal="right" vertical="center"/>
      <protection hidden="1"/>
    </xf>
    <xf numFmtId="3" fontId="3" fillId="0" borderId="52" xfId="0" applyNumberFormat="1" applyFont="1" applyBorder="1" applyAlignment="1" applyProtection="1">
      <alignment horizontal="right" vertical="center"/>
      <protection locked="0"/>
    </xf>
    <xf numFmtId="3" fontId="12" fillId="0" borderId="61" xfId="0" applyNumberFormat="1" applyFont="1" applyBorder="1" applyAlignment="1" applyProtection="1">
      <alignment horizontal="right" vertical="center"/>
    </xf>
    <xf numFmtId="3" fontId="12" fillId="0" borderId="61" xfId="0" applyNumberFormat="1" applyFont="1" applyBorder="1" applyAlignment="1" applyProtection="1">
      <alignment horizontal="right" vertical="center"/>
      <protection hidden="1"/>
    </xf>
    <xf numFmtId="3" fontId="3" fillId="0" borderId="61" xfId="0" applyNumberFormat="1" applyFont="1" applyBorder="1" applyAlignment="1" applyProtection="1">
      <alignment horizontal="right" vertical="center"/>
      <protection locked="0"/>
    </xf>
    <xf numFmtId="0" fontId="9" fillId="10" borderId="0" xfId="0" applyFont="1" applyFill="1" applyBorder="1" applyAlignment="1" applyProtection="1">
      <alignment horizontal="right" vertical="center"/>
    </xf>
    <xf numFmtId="0" fontId="3" fillId="7" borderId="12" xfId="0" applyFont="1" applyFill="1" applyBorder="1" applyAlignment="1" applyProtection="1">
      <alignment vertical="center"/>
    </xf>
    <xf numFmtId="0" fontId="8" fillId="7" borderId="12" xfId="0" applyFont="1" applyFill="1" applyBorder="1" applyAlignment="1" applyProtection="1"/>
    <xf numFmtId="0" fontId="8" fillId="7" borderId="0" xfId="0" applyFont="1" applyFill="1" applyBorder="1" applyAlignment="1" applyProtection="1"/>
    <xf numFmtId="3" fontId="11" fillId="0" borderId="0" xfId="0" applyNumberFormat="1" applyFont="1" applyFill="1" applyBorder="1" applyAlignment="1" applyProtection="1">
      <alignment horizontal="right" vertical="center"/>
      <protection hidden="1"/>
    </xf>
    <xf numFmtId="0" fontId="3" fillId="7" borderId="0" xfId="0" applyFont="1" applyFill="1" applyBorder="1" applyAlignment="1" applyProtection="1">
      <alignment vertical="center"/>
    </xf>
    <xf numFmtId="3" fontId="11" fillId="0" borderId="65" xfId="0" applyNumberFormat="1" applyFont="1" applyBorder="1" applyAlignment="1" applyProtection="1">
      <alignment horizontal="right" vertical="center"/>
    </xf>
    <xf numFmtId="3" fontId="11" fillId="0" borderId="66" xfId="0" applyNumberFormat="1" applyFont="1" applyBorder="1" applyAlignment="1" applyProtection="1">
      <alignment horizontal="right" vertical="center"/>
    </xf>
    <xf numFmtId="3" fontId="3" fillId="0" borderId="67" xfId="0" applyNumberFormat="1" applyFont="1" applyBorder="1" applyAlignment="1" applyProtection="1">
      <alignment horizontal="center" vertical="center"/>
    </xf>
    <xf numFmtId="3" fontId="3" fillId="0" borderId="68" xfId="0" applyNumberFormat="1" applyFont="1" applyBorder="1" applyAlignment="1" applyProtection="1">
      <alignment horizontal="center" vertical="center" wrapText="1"/>
    </xf>
    <xf numFmtId="3" fontId="3" fillId="0" borderId="69" xfId="0" applyNumberFormat="1" applyFont="1" applyBorder="1" applyAlignment="1" applyProtection="1">
      <alignment horizontal="center" vertical="center" wrapText="1"/>
    </xf>
    <xf numFmtId="3" fontId="3" fillId="0" borderId="70" xfId="0" applyNumberFormat="1" applyFont="1" applyBorder="1" applyAlignment="1" applyProtection="1">
      <alignment horizontal="center" vertical="center"/>
    </xf>
    <xf numFmtId="3" fontId="3" fillId="0" borderId="71" xfId="0" applyNumberFormat="1" applyFont="1" applyBorder="1" applyAlignment="1" applyProtection="1">
      <alignment horizontal="center" vertical="center" wrapText="1"/>
    </xf>
    <xf numFmtId="0" fontId="18" fillId="0" borderId="52" xfId="0" quotePrefix="1" applyFont="1" applyBorder="1" applyAlignment="1" applyProtection="1">
      <alignment horizontal="left"/>
    </xf>
    <xf numFmtId="0" fontId="18" fillId="0" borderId="52" xfId="0" applyFont="1" applyBorder="1" applyAlignment="1" applyProtection="1">
      <alignment horizontal="left"/>
    </xf>
    <xf numFmtId="0" fontId="0" fillId="0" borderId="3" xfId="0" applyBorder="1" applyAlignment="1" applyProtection="1"/>
    <xf numFmtId="0" fontId="3" fillId="0" borderId="72" xfId="0" quotePrefix="1" applyFont="1" applyBorder="1" applyAlignment="1" applyProtection="1">
      <alignment horizontal="left"/>
    </xf>
    <xf numFmtId="3" fontId="12" fillId="0" borderId="6" xfId="0" applyNumberFormat="1" applyFont="1" applyFill="1" applyBorder="1" applyAlignment="1" applyProtection="1">
      <alignment horizontal="right" vertical="center"/>
    </xf>
    <xf numFmtId="184" fontId="20" fillId="0" borderId="34" xfId="0" applyNumberFormat="1" applyFont="1" applyBorder="1" applyAlignment="1" applyProtection="1">
      <alignment horizontal="right"/>
    </xf>
    <xf numFmtId="0" fontId="17" fillId="0" borderId="52" xfId="0" applyFont="1" applyBorder="1" applyAlignment="1" applyProtection="1">
      <alignment horizontal="left"/>
    </xf>
    <xf numFmtId="0" fontId="19" fillId="0" borderId="52" xfId="0" applyFont="1" applyBorder="1" applyAlignment="1" applyProtection="1">
      <alignment horizontal="left"/>
    </xf>
    <xf numFmtId="0" fontId="9" fillId="0" borderId="73" xfId="0" applyFont="1" applyBorder="1" applyAlignment="1" applyProtection="1">
      <alignment horizontal="right"/>
    </xf>
    <xf numFmtId="0" fontId="24" fillId="0" borderId="0" xfId="0" applyFont="1" applyAlignment="1" applyProtection="1">
      <alignment horizontal="right"/>
    </xf>
    <xf numFmtId="0" fontId="24" fillId="0" borderId="0" xfId="0" applyFont="1" applyProtection="1"/>
    <xf numFmtId="0" fontId="23" fillId="0" borderId="0" xfId="0" applyFont="1" applyAlignment="1" applyProtection="1">
      <alignment horizontal="centerContinuous"/>
    </xf>
    <xf numFmtId="3" fontId="11" fillId="0" borderId="6" xfId="0" applyNumberFormat="1" applyFont="1" applyFill="1" applyBorder="1" applyAlignment="1" applyProtection="1">
      <alignment horizontal="right" vertical="center"/>
      <protection hidden="1"/>
    </xf>
    <xf numFmtId="3" fontId="18" fillId="0" borderId="52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Fill="1" applyAlignment="1" applyProtection="1">
      <protection locked="0"/>
    </xf>
    <xf numFmtId="0" fontId="0" fillId="0" borderId="0" xfId="0" applyFill="1" applyAlignment="1"/>
    <xf numFmtId="0" fontId="9" fillId="0" borderId="0" xfId="0" applyFont="1" applyFill="1" applyAlignment="1" applyProtection="1">
      <alignment horizontal="justify" vertical="top"/>
    </xf>
    <xf numFmtId="0" fontId="24" fillId="0" borderId="0" xfId="0" applyFont="1" applyFill="1" applyAlignment="1" applyProtection="1"/>
    <xf numFmtId="0" fontId="4" fillId="0" borderId="0" xfId="0" applyFont="1" applyFill="1" applyAlignment="1" applyProtection="1"/>
    <xf numFmtId="3" fontId="3" fillId="0" borderId="74" xfId="0" applyNumberFormat="1" applyFont="1" applyFill="1" applyBorder="1" applyAlignment="1" applyProtection="1">
      <alignment horizontal="center" vertical="center"/>
    </xf>
    <xf numFmtId="3" fontId="11" fillId="0" borderId="75" xfId="0" applyNumberFormat="1" applyFont="1" applyFill="1" applyBorder="1" applyAlignment="1" applyProtection="1">
      <alignment horizontal="right" vertical="center"/>
    </xf>
    <xf numFmtId="3" fontId="12" fillId="0" borderId="6" xfId="0" applyNumberFormat="1" applyFont="1" applyFill="1" applyBorder="1" applyAlignment="1" applyProtection="1">
      <alignment horizontal="right" vertical="center"/>
      <protection hidden="1"/>
    </xf>
    <xf numFmtId="3" fontId="3" fillId="0" borderId="6" xfId="0" applyNumberFormat="1" applyFont="1" applyFill="1" applyBorder="1" applyAlignment="1" applyProtection="1">
      <alignment horizontal="right" vertical="center"/>
      <protection locked="0"/>
    </xf>
    <xf numFmtId="3" fontId="11" fillId="0" borderId="74" xfId="0" applyNumberFormat="1" applyFont="1" applyFill="1" applyBorder="1" applyAlignment="1" applyProtection="1">
      <alignment horizontal="right" vertical="center"/>
      <protection hidden="1"/>
    </xf>
    <xf numFmtId="0" fontId="4" fillId="0" borderId="0" xfId="0" applyFont="1" applyFill="1" applyAlignment="1"/>
    <xf numFmtId="0" fontId="4" fillId="0" borderId="0" xfId="0" applyFont="1" applyFill="1" applyBorder="1" applyAlignment="1">
      <alignment horizontal="right"/>
    </xf>
    <xf numFmtId="3" fontId="11" fillId="0" borderId="75" xfId="0" applyNumberFormat="1" applyFont="1" applyFill="1" applyBorder="1" applyAlignment="1" applyProtection="1">
      <alignment horizontal="right" vertical="center"/>
      <protection hidden="1"/>
    </xf>
    <xf numFmtId="3" fontId="4" fillId="0" borderId="6" xfId="0" applyNumberFormat="1" applyFont="1" applyFill="1" applyBorder="1" applyAlignment="1" applyProtection="1">
      <alignment horizontal="right" vertical="center"/>
      <protection locked="0"/>
    </xf>
    <xf numFmtId="3" fontId="22" fillId="0" borderId="6" xfId="0" applyNumberFormat="1" applyFont="1" applyFill="1" applyBorder="1" applyAlignment="1" applyProtection="1">
      <alignment horizontal="right" vertical="center"/>
      <protection hidden="1"/>
    </xf>
    <xf numFmtId="3" fontId="11" fillId="0" borderId="28" xfId="0" applyNumberFormat="1" applyFont="1" applyFill="1" applyBorder="1" applyAlignment="1" applyProtection="1">
      <alignment horizontal="right" vertical="center"/>
      <protection hidden="1"/>
    </xf>
    <xf numFmtId="0" fontId="4" fillId="0" borderId="7" xfId="0" applyFont="1" applyFill="1" applyBorder="1" applyAlignment="1" applyProtection="1"/>
    <xf numFmtId="0" fontId="7" fillId="0" borderId="0" xfId="0" applyFont="1" applyFill="1" applyAlignment="1" applyProtection="1">
      <alignment horizontal="centerContinuous"/>
    </xf>
    <xf numFmtId="0" fontId="5" fillId="0" borderId="0" xfId="0" applyFont="1" applyFill="1" applyAlignment="1" applyProtection="1">
      <alignment horizontal="centerContinuous"/>
    </xf>
    <xf numFmtId="3" fontId="11" fillId="0" borderId="27" xfId="0" applyNumberFormat="1" applyFont="1" applyFill="1" applyBorder="1" applyAlignment="1" applyProtection="1">
      <alignment horizontal="right" vertical="center"/>
      <protection hidden="1"/>
    </xf>
    <xf numFmtId="0" fontId="4" fillId="0" borderId="0" xfId="0" applyFont="1" applyFill="1" applyProtection="1">
      <protection locked="0"/>
    </xf>
    <xf numFmtId="0" fontId="0" fillId="0" borderId="0" xfId="0" applyFill="1" applyAlignment="1">
      <alignment vertical="top"/>
    </xf>
    <xf numFmtId="0" fontId="4" fillId="0" borderId="4" xfId="0" applyFont="1" applyFill="1" applyBorder="1" applyAlignment="1" applyProtection="1">
      <alignment horizontal="right"/>
    </xf>
    <xf numFmtId="3" fontId="3" fillId="0" borderId="27" xfId="0" applyNumberFormat="1" applyFont="1" applyFill="1" applyBorder="1" applyAlignment="1" applyProtection="1">
      <alignment horizontal="center" vertical="center"/>
    </xf>
    <xf numFmtId="3" fontId="3" fillId="0" borderId="27" xfId="0" applyNumberFormat="1" applyFont="1" applyFill="1" applyBorder="1" applyAlignment="1" applyProtection="1">
      <alignment horizontal="center" vertical="center" wrapText="1"/>
    </xf>
    <xf numFmtId="3" fontId="3" fillId="0" borderId="28" xfId="0" applyNumberFormat="1" applyFont="1" applyFill="1" applyBorder="1" applyAlignment="1" applyProtection="1">
      <alignment horizontal="center" vertical="center"/>
    </xf>
    <xf numFmtId="3" fontId="11" fillId="0" borderId="10" xfId="0" applyNumberFormat="1" applyFont="1" applyFill="1" applyBorder="1" applyAlignment="1" applyProtection="1">
      <alignment horizontal="right" vertical="center"/>
    </xf>
    <xf numFmtId="3" fontId="11" fillId="0" borderId="11" xfId="0" applyNumberFormat="1" applyFont="1" applyFill="1" applyBorder="1" applyAlignment="1" applyProtection="1">
      <alignment horizontal="right" vertical="center"/>
    </xf>
    <xf numFmtId="3" fontId="12" fillId="0" borderId="5" xfId="0" applyNumberFormat="1" applyFont="1" applyFill="1" applyBorder="1" applyAlignment="1" applyProtection="1">
      <alignment horizontal="right" vertical="center"/>
    </xf>
    <xf numFmtId="3" fontId="4" fillId="0" borderId="5" xfId="0" applyNumberFormat="1" applyFont="1" applyFill="1" applyBorder="1" applyAlignment="1" applyProtection="1">
      <alignment horizontal="right" vertical="center"/>
      <protection locked="0"/>
    </xf>
    <xf numFmtId="3" fontId="12" fillId="0" borderId="5" xfId="0" applyNumberFormat="1" applyFont="1" applyFill="1" applyBorder="1" applyAlignment="1" applyProtection="1">
      <alignment horizontal="right" vertical="center"/>
      <protection hidden="1"/>
    </xf>
    <xf numFmtId="3" fontId="11" fillId="0" borderId="5" xfId="0" applyNumberFormat="1" applyFont="1" applyFill="1" applyBorder="1" applyAlignment="1" applyProtection="1">
      <alignment horizontal="right" vertical="center"/>
      <protection hidden="1"/>
    </xf>
    <xf numFmtId="3" fontId="3" fillId="0" borderId="5" xfId="0" applyNumberFormat="1" applyFont="1" applyFill="1" applyBorder="1" applyAlignment="1" applyProtection="1">
      <alignment horizontal="right" vertical="center"/>
      <protection locked="0"/>
    </xf>
    <xf numFmtId="3" fontId="4" fillId="0" borderId="8" xfId="0" applyNumberFormat="1" applyFont="1" applyFill="1" applyBorder="1" applyAlignment="1" applyProtection="1">
      <alignment horizontal="right" vertical="center"/>
      <protection locked="0"/>
    </xf>
    <xf numFmtId="3" fontId="4" fillId="0" borderId="9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Fill="1"/>
    <xf numFmtId="0" fontId="4" fillId="0" borderId="4" xfId="0" applyFont="1" applyFill="1" applyBorder="1" applyAlignment="1">
      <alignment horizontal="right"/>
    </xf>
    <xf numFmtId="3" fontId="11" fillId="0" borderId="10" xfId="0" applyNumberFormat="1" applyFont="1" applyFill="1" applyBorder="1" applyAlignment="1" applyProtection="1">
      <alignment horizontal="right" vertical="center"/>
      <protection hidden="1"/>
    </xf>
    <xf numFmtId="3" fontId="11" fillId="0" borderId="11" xfId="0" applyNumberFormat="1" applyFont="1" applyFill="1" applyBorder="1" applyAlignment="1" applyProtection="1">
      <alignment horizontal="right" vertical="center"/>
      <protection hidden="1"/>
    </xf>
    <xf numFmtId="0" fontId="4" fillId="0" borderId="7" xfId="0" applyFont="1" applyFill="1" applyBorder="1" applyProtection="1"/>
    <xf numFmtId="0" fontId="7" fillId="0" borderId="0" xfId="0" applyFont="1" applyFill="1" applyBorder="1" applyAlignment="1" applyProtection="1">
      <alignment horizontal="centerContinuous"/>
    </xf>
    <xf numFmtId="3" fontId="4" fillId="0" borderId="10" xfId="0" applyNumberFormat="1" applyFont="1" applyFill="1" applyBorder="1" applyAlignment="1" applyProtection="1">
      <alignment horizontal="right" vertical="center"/>
      <protection locked="0"/>
    </xf>
    <xf numFmtId="3" fontId="4" fillId="0" borderId="11" xfId="0" applyNumberFormat="1" applyFont="1" applyFill="1" applyBorder="1" applyAlignment="1" applyProtection="1">
      <alignment horizontal="right" vertical="center"/>
      <protection locked="0"/>
    </xf>
    <xf numFmtId="0" fontId="26" fillId="0" borderId="52" xfId="0" quotePrefix="1" applyFont="1" applyBorder="1" applyAlignment="1" applyProtection="1">
      <alignment horizontal="left"/>
    </xf>
    <xf numFmtId="3" fontId="4" fillId="0" borderId="0" xfId="0" applyNumberFormat="1" applyFont="1" applyFill="1" applyAlignment="1" applyProtection="1"/>
    <xf numFmtId="3" fontId="11" fillId="0" borderId="61" xfId="0" applyNumberFormat="1" applyFont="1" applyBorder="1" applyAlignment="1" applyProtection="1">
      <alignment horizontal="right" vertical="center"/>
      <protection hidden="1"/>
    </xf>
    <xf numFmtId="3" fontId="11" fillId="0" borderId="50" xfId="0" applyNumberFormat="1" applyFont="1" applyFill="1" applyBorder="1" applyAlignment="1" applyProtection="1">
      <alignment horizontal="right" vertical="center"/>
      <protection hidden="1"/>
    </xf>
    <xf numFmtId="3" fontId="11" fillId="0" borderId="64" xfId="0" applyNumberFormat="1" applyFont="1" applyFill="1" applyBorder="1" applyAlignment="1" applyProtection="1">
      <alignment horizontal="right" vertical="center"/>
      <protection hidden="1"/>
    </xf>
    <xf numFmtId="3" fontId="3" fillId="0" borderId="64" xfId="0" applyNumberFormat="1" applyFont="1" applyFill="1" applyBorder="1" applyAlignment="1" applyProtection="1">
      <alignment horizontal="right" vertical="center"/>
      <protection locked="0"/>
    </xf>
    <xf numFmtId="3" fontId="11" fillId="0" borderId="52" xfId="0" applyNumberFormat="1" applyFont="1" applyFill="1" applyBorder="1" applyAlignment="1" applyProtection="1">
      <alignment horizontal="right" vertical="center"/>
      <protection hidden="1"/>
    </xf>
    <xf numFmtId="3" fontId="11" fillId="0" borderId="76" xfId="0" applyNumberFormat="1" applyFont="1" applyFill="1" applyBorder="1" applyAlignment="1" applyProtection="1">
      <alignment horizontal="right" vertical="center"/>
      <protection hidden="1"/>
    </xf>
    <xf numFmtId="3" fontId="11" fillId="0" borderId="65" xfId="0" applyNumberFormat="1" applyFont="1" applyBorder="1" applyAlignment="1" applyProtection="1">
      <alignment horizontal="right" vertical="center"/>
      <protection hidden="1"/>
    </xf>
    <xf numFmtId="3" fontId="11" fillId="0" borderId="66" xfId="0" applyNumberFormat="1" applyFont="1" applyBorder="1" applyAlignment="1" applyProtection="1">
      <alignment horizontal="right" vertical="center"/>
      <protection hidden="1"/>
    </xf>
    <xf numFmtId="3" fontId="3" fillId="0" borderId="64" xfId="0" applyNumberFormat="1" applyFont="1" applyBorder="1" applyAlignment="1" applyProtection="1">
      <alignment horizontal="center" vertical="center"/>
    </xf>
    <xf numFmtId="3" fontId="3" fillId="0" borderId="64" xfId="0" applyNumberFormat="1" applyFont="1" applyBorder="1" applyAlignment="1" applyProtection="1">
      <alignment horizontal="center" vertical="center" wrapText="1"/>
    </xf>
    <xf numFmtId="3" fontId="3" fillId="0" borderId="64" xfId="0" applyNumberFormat="1" applyFont="1" applyFill="1" applyBorder="1" applyAlignment="1" applyProtection="1">
      <alignment horizontal="center" vertical="center"/>
    </xf>
    <xf numFmtId="0" fontId="27" fillId="0" borderId="1" xfId="0" applyFont="1" applyBorder="1" applyAlignment="1" applyProtection="1"/>
    <xf numFmtId="0" fontId="3" fillId="0" borderId="1" xfId="0" quotePrefix="1" applyFont="1" applyBorder="1" applyAlignment="1" applyProtection="1">
      <alignment horizontal="left"/>
    </xf>
    <xf numFmtId="0" fontId="23" fillId="0" borderId="0" xfId="0" applyFont="1" applyFill="1" applyAlignment="1" applyProtection="1">
      <alignment horizontal="center"/>
    </xf>
    <xf numFmtId="14" fontId="23" fillId="0" borderId="0" xfId="0" applyNumberFormat="1" applyFont="1" applyFill="1" applyAlignment="1" applyProtection="1">
      <alignment horizontal="center"/>
    </xf>
    <xf numFmtId="0" fontId="7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 applyProtection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AF139-813A-9046-880B-8671B656E5B0}">
  <dimension ref="A1:T23"/>
  <sheetViews>
    <sheetView showGridLines="0" zoomScale="98" workbookViewId="0">
      <selection activeCell="B7" sqref="B7"/>
    </sheetView>
  </sheetViews>
  <sheetFormatPr baseColWidth="10" defaultColWidth="9.19921875" defaultRowHeight="15"/>
  <cols>
    <col min="1" max="1" width="26.3984375" style="196" customWidth="1"/>
    <col min="2" max="2" width="21.59765625" style="197" customWidth="1"/>
    <col min="3" max="3" width="6.796875" style="141" customWidth="1"/>
    <col min="4" max="20" width="2.796875" style="161" customWidth="1"/>
    <col min="21" max="16384" width="9.19921875" style="141"/>
  </cols>
  <sheetData>
    <row r="1" spans="1:20" ht="16" thickBot="1"/>
    <row r="2" spans="1:20" ht="16" thickBot="1">
      <c r="A2" s="198" t="s">
        <v>0</v>
      </c>
      <c r="B2" s="202" t="s">
        <v>662</v>
      </c>
      <c r="D2" s="203">
        <v>1</v>
      </c>
      <c r="E2" s="203">
        <v>2</v>
      </c>
      <c r="F2" s="203">
        <v>4</v>
      </c>
      <c r="G2" s="203">
        <v>7</v>
      </c>
      <c r="H2" s="203">
        <v>2</v>
      </c>
      <c r="I2" s="203">
        <v>7</v>
      </c>
      <c r="J2" s="203">
        <v>0</v>
      </c>
      <c r="K2" s="301">
        <v>1</v>
      </c>
      <c r="L2" s="298">
        <v>5</v>
      </c>
      <c r="M2" s="203">
        <v>1</v>
      </c>
      <c r="N2" s="203">
        <v>7</v>
      </c>
      <c r="O2" s="301">
        <v>0</v>
      </c>
      <c r="P2" s="298">
        <v>1</v>
      </c>
      <c r="Q2" s="203">
        <v>1</v>
      </c>
      <c r="R2" s="301">
        <v>3</v>
      </c>
      <c r="S2" s="298">
        <v>1</v>
      </c>
      <c r="T2" s="203">
        <v>3</v>
      </c>
    </row>
    <row r="3" spans="1:20" ht="16" thickBot="1">
      <c r="B3" s="199"/>
      <c r="D3" s="163" t="s">
        <v>1</v>
      </c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</row>
    <row r="4" spans="1:20" ht="16" thickBot="1">
      <c r="A4" s="198" t="s">
        <v>2</v>
      </c>
      <c r="B4" s="202" t="s">
        <v>3</v>
      </c>
      <c r="D4" s="313"/>
      <c r="E4" s="313"/>
      <c r="F4" s="313"/>
      <c r="G4" s="313"/>
      <c r="H4" s="313"/>
      <c r="I4" s="313"/>
      <c r="J4" s="313"/>
      <c r="K4" s="313"/>
      <c r="L4" s="313"/>
      <c r="M4" s="313"/>
      <c r="N4" s="313"/>
      <c r="O4" s="313"/>
      <c r="P4" s="313"/>
      <c r="Q4" s="313"/>
      <c r="R4" s="313"/>
      <c r="S4" s="313"/>
      <c r="T4" s="313"/>
    </row>
    <row r="5" spans="1:20" ht="16" thickBot="1">
      <c r="B5" s="199"/>
      <c r="D5" s="158"/>
    </row>
    <row r="6" spans="1:20" ht="16" thickBot="1">
      <c r="A6" s="198" t="s">
        <v>4</v>
      </c>
      <c r="B6" s="327" t="s">
        <v>675</v>
      </c>
      <c r="D6" s="203">
        <v>1</v>
      </c>
      <c r="E6" s="203">
        <v>3</v>
      </c>
      <c r="F6" s="140" t="s">
        <v>5</v>
      </c>
      <c r="G6" s="203">
        <v>0</v>
      </c>
      <c r="H6" s="203">
        <v>9</v>
      </c>
      <c r="I6" s="140" t="s">
        <v>5</v>
      </c>
      <c r="J6" s="203">
        <v>0</v>
      </c>
      <c r="K6" s="203">
        <v>8</v>
      </c>
      <c r="L6" s="203">
        <v>4</v>
      </c>
      <c r="M6" s="203">
        <v>9</v>
      </c>
      <c r="N6" s="203">
        <v>6</v>
      </c>
      <c r="O6" s="203">
        <v>4</v>
      </c>
    </row>
    <row r="7" spans="1:20">
      <c r="B7" s="199"/>
      <c r="D7" s="163" t="s">
        <v>6</v>
      </c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</row>
    <row r="8" spans="1:20">
      <c r="B8" s="199"/>
      <c r="D8" s="313"/>
      <c r="E8" s="313"/>
      <c r="F8" s="313"/>
      <c r="G8" s="313"/>
      <c r="H8" s="313"/>
      <c r="I8" s="313"/>
      <c r="J8" s="313"/>
      <c r="K8" s="313"/>
      <c r="L8" s="313"/>
      <c r="M8" s="313"/>
      <c r="N8" s="313"/>
      <c r="O8" s="313"/>
    </row>
    <row r="9" spans="1:20">
      <c r="B9" s="199"/>
      <c r="D9" s="313"/>
      <c r="E9" s="313"/>
      <c r="F9" s="313"/>
      <c r="G9" s="313"/>
      <c r="H9" s="313"/>
      <c r="I9" s="313"/>
      <c r="J9" s="313"/>
      <c r="K9" s="313"/>
      <c r="L9" s="313"/>
      <c r="M9" s="313"/>
      <c r="N9" s="313"/>
      <c r="O9" s="313"/>
    </row>
    <row r="10" spans="1:20">
      <c r="B10" s="199"/>
      <c r="D10" s="313"/>
      <c r="E10" s="313"/>
      <c r="F10" s="313"/>
      <c r="G10" s="313"/>
      <c r="H10" s="313"/>
      <c r="I10" s="313"/>
      <c r="J10" s="313"/>
      <c r="K10" s="313"/>
      <c r="L10" s="313"/>
      <c r="M10" s="313"/>
      <c r="N10" s="313"/>
      <c r="O10" s="313"/>
    </row>
    <row r="11" spans="1:20">
      <c r="B11" s="199"/>
      <c r="D11" s="313"/>
      <c r="E11" s="313"/>
      <c r="F11" s="313"/>
      <c r="G11" s="313"/>
      <c r="H11" s="313"/>
      <c r="I11" s="313"/>
      <c r="J11" s="313"/>
      <c r="K11" s="313"/>
      <c r="L11" s="313"/>
      <c r="M11" s="313"/>
      <c r="N11" s="313"/>
      <c r="O11" s="313"/>
    </row>
    <row r="12" spans="1:20">
      <c r="B12" s="199"/>
      <c r="D12" s="313"/>
      <c r="E12" s="313"/>
      <c r="F12" s="313"/>
      <c r="G12" s="313"/>
      <c r="H12" s="313"/>
      <c r="I12" s="313"/>
      <c r="J12" s="313"/>
      <c r="K12" s="313"/>
      <c r="L12" s="313"/>
      <c r="M12" s="313"/>
      <c r="N12" s="313"/>
      <c r="O12" s="313"/>
    </row>
    <row r="13" spans="1:20">
      <c r="B13" s="199"/>
      <c r="D13" s="313"/>
      <c r="E13" s="313"/>
      <c r="F13" s="313"/>
      <c r="G13" s="313"/>
      <c r="H13" s="313"/>
      <c r="I13" s="313"/>
      <c r="J13" s="313"/>
      <c r="K13" s="313"/>
      <c r="L13" s="313"/>
      <c r="M13" s="313"/>
      <c r="N13" s="313"/>
      <c r="O13" s="313"/>
    </row>
    <row r="14" spans="1:20">
      <c r="B14" s="199"/>
      <c r="D14" s="313"/>
      <c r="E14" s="313"/>
      <c r="F14" s="313"/>
      <c r="G14" s="313"/>
      <c r="H14" s="313"/>
      <c r="I14" s="313"/>
      <c r="J14" s="313"/>
      <c r="K14" s="313"/>
      <c r="L14" s="313"/>
      <c r="M14" s="313"/>
      <c r="N14" s="313"/>
      <c r="O14" s="313"/>
    </row>
    <row r="15" spans="1:20">
      <c r="B15" s="199"/>
      <c r="D15" s="313"/>
      <c r="E15" s="313"/>
      <c r="F15" s="313"/>
      <c r="G15" s="313"/>
      <c r="H15" s="313"/>
      <c r="I15" s="313"/>
      <c r="J15" s="313"/>
      <c r="K15" s="313"/>
      <c r="L15" s="313"/>
      <c r="M15" s="313"/>
      <c r="N15" s="313"/>
      <c r="O15" s="313"/>
    </row>
    <row r="16" spans="1:20" ht="18.75" customHeight="1">
      <c r="B16" s="199"/>
      <c r="D16" s="195"/>
    </row>
    <row r="17" spans="1:2" ht="86.25" customHeight="1">
      <c r="B17" s="199"/>
    </row>
    <row r="19" spans="1:2">
      <c r="A19" s="161"/>
      <c r="B19" s="199"/>
    </row>
    <row r="20" spans="1:2">
      <c r="A20" s="161"/>
      <c r="B20" s="199"/>
    </row>
    <row r="21" spans="1:2">
      <c r="A21" s="161"/>
      <c r="B21" s="199"/>
    </row>
    <row r="22" spans="1:2">
      <c r="A22" s="161"/>
      <c r="B22" s="199"/>
    </row>
    <row r="23" spans="1:2">
      <c r="A23" s="200"/>
      <c r="B23" s="201"/>
    </row>
  </sheetData>
  <phoneticPr fontId="25" type="noConversion"/>
  <printOptions horizontalCentered="1"/>
  <pageMargins left="0.39370078740157483" right="0.39370078740157483" top="0.59055118110236227" bottom="0.39370078740157483" header="0.31496062992125984" footer="0.31496062992125984"/>
  <pageSetup paperSize="9" scale="9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9ABD5-2278-B344-9C02-62268AAA2D7C}">
  <dimension ref="A1:AC110"/>
  <sheetViews>
    <sheetView showGridLines="0" showZeros="0" tabSelected="1" view="pageBreakPreview" zoomScale="111" zoomScaleNormal="100" workbookViewId="0">
      <selection activeCell="Q74" sqref="Q74"/>
    </sheetView>
  </sheetViews>
  <sheetFormatPr baseColWidth="10" defaultColWidth="2.59765625" defaultRowHeight="14"/>
  <cols>
    <col min="1" max="1" width="3.3984375" style="143" customWidth="1"/>
    <col min="2" max="19" width="2.59765625" style="141" customWidth="1"/>
    <col min="20" max="20" width="10.19921875" style="141" customWidth="1"/>
    <col min="21" max="21" width="13.3984375" style="3" customWidth="1"/>
    <col min="22" max="22" width="14.3984375" style="3" hidden="1" customWidth="1"/>
    <col min="23" max="23" width="10.59765625" style="3" customWidth="1"/>
    <col min="24" max="24" width="12.796875" style="377" customWidth="1"/>
    <col min="25" max="16384" width="2.59765625" style="3"/>
  </cols>
  <sheetData>
    <row r="1" spans="1:29">
      <c r="U1" s="2"/>
      <c r="V1" s="2"/>
      <c r="W1" s="2"/>
      <c r="X1" s="367"/>
      <c r="Y1" s="2"/>
    </row>
    <row r="2" spans="1:29" ht="15">
      <c r="A2" s="330">
        <v>2</v>
      </c>
      <c r="B2" s="330">
        <v>3</v>
      </c>
      <c r="C2" s="330">
        <v>1</v>
      </c>
      <c r="D2" s="330">
        <v>5</v>
      </c>
      <c r="E2" s="330">
        <v>7</v>
      </c>
      <c r="F2" s="330">
        <v>5</v>
      </c>
      <c r="G2" s="330">
        <v>7</v>
      </c>
      <c r="H2" s="330">
        <v>4</v>
      </c>
      <c r="I2" s="330">
        <v>4</v>
      </c>
      <c r="J2" s="330">
        <v>7</v>
      </c>
      <c r="K2" s="330">
        <v>7</v>
      </c>
      <c r="L2" s="330">
        <v>8</v>
      </c>
      <c r="M2" s="330">
        <v>5</v>
      </c>
      <c r="N2" s="330">
        <v>7</v>
      </c>
      <c r="O2" s="330">
        <v>2</v>
      </c>
      <c r="P2" s="330">
        <v>1</v>
      </c>
      <c r="Q2" s="330">
        <v>3</v>
      </c>
      <c r="R2" s="329" t="s">
        <v>628</v>
      </c>
      <c r="S2" s="329" t="s">
        <v>628</v>
      </c>
      <c r="T2" s="329">
        <f>Adatok!W2</f>
        <v>0</v>
      </c>
      <c r="U2" s="328"/>
      <c r="V2" s="328"/>
      <c r="W2" s="328"/>
      <c r="X2" s="368"/>
      <c r="Y2" s="237"/>
      <c r="Z2" s="237"/>
      <c r="AA2" s="237"/>
      <c r="AB2" s="237"/>
      <c r="AC2" s="237"/>
    </row>
    <row r="3" spans="1:29" ht="6" customHeight="1">
      <c r="S3" s="318"/>
      <c r="T3" s="318"/>
      <c r="U3" s="318"/>
      <c r="V3" s="318"/>
      <c r="W3" s="318"/>
      <c r="X3" s="369"/>
      <c r="Y3" s="237"/>
      <c r="Z3" s="237"/>
      <c r="AA3" s="237"/>
      <c r="AB3" s="237"/>
      <c r="AC3" s="237"/>
    </row>
    <row r="4" spans="1:29">
      <c r="A4" s="314" t="s">
        <v>1</v>
      </c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  <c r="N4" s="314"/>
      <c r="O4" s="314"/>
      <c r="P4" s="314"/>
      <c r="Q4" s="314"/>
      <c r="S4" s="318"/>
      <c r="T4" s="318"/>
      <c r="U4" s="318"/>
      <c r="V4" s="318"/>
      <c r="W4" s="318"/>
      <c r="X4" s="369"/>
      <c r="Y4" s="237"/>
      <c r="Z4" s="237"/>
      <c r="AA4" s="237"/>
      <c r="AB4" s="237"/>
      <c r="AC4" s="237"/>
    </row>
    <row r="5" spans="1:29" ht="7.5" customHeight="1">
      <c r="S5" s="318"/>
      <c r="T5" s="318"/>
      <c r="U5" s="318"/>
      <c r="V5" s="318"/>
      <c r="W5" s="318"/>
      <c r="X5" s="369"/>
      <c r="Y5" s="237"/>
      <c r="Z5" s="237"/>
      <c r="AA5" s="237"/>
      <c r="AB5" s="237"/>
      <c r="AC5" s="237"/>
    </row>
    <row r="6" spans="1:29" ht="15">
      <c r="A6" s="330">
        <v>1</v>
      </c>
      <c r="B6" s="330">
        <v>3</v>
      </c>
      <c r="C6" s="331" t="s">
        <v>5</v>
      </c>
      <c r="D6" s="331" t="s">
        <v>629</v>
      </c>
      <c r="E6" s="330">
        <v>9</v>
      </c>
      <c r="F6" s="331" t="s">
        <v>5</v>
      </c>
      <c r="G6" s="330">
        <v>1</v>
      </c>
      <c r="H6" s="330">
        <v>4</v>
      </c>
      <c r="I6" s="330">
        <v>4</v>
      </c>
      <c r="J6" s="331">
        <v>6</v>
      </c>
      <c r="K6" s="330">
        <v>2</v>
      </c>
      <c r="L6" s="330">
        <v>5</v>
      </c>
      <c r="S6" s="318"/>
      <c r="T6" s="318"/>
      <c r="U6" s="318"/>
      <c r="V6" s="318"/>
      <c r="W6" s="318"/>
      <c r="X6" s="369"/>
      <c r="Y6" s="237"/>
      <c r="Z6" s="237"/>
      <c r="AA6" s="237"/>
      <c r="AB6" s="237"/>
      <c r="AC6" s="237"/>
    </row>
    <row r="7" spans="1:29" ht="7.5" customHeight="1">
      <c r="S7" s="318"/>
      <c r="T7" s="318"/>
      <c r="U7" s="318"/>
      <c r="V7" s="318"/>
      <c r="W7" s="318"/>
      <c r="X7" s="369"/>
      <c r="Y7" s="237"/>
      <c r="Z7" s="237"/>
      <c r="AA7" s="237"/>
      <c r="AB7" s="237"/>
      <c r="AC7" s="237"/>
    </row>
    <row r="8" spans="1:29">
      <c r="A8" s="314" t="s">
        <v>6</v>
      </c>
      <c r="B8" s="314"/>
      <c r="C8" s="314"/>
      <c r="D8" s="314"/>
      <c r="E8" s="314"/>
      <c r="F8" s="314"/>
      <c r="G8" s="314"/>
      <c r="H8" s="314"/>
      <c r="I8" s="314"/>
      <c r="J8" s="314"/>
      <c r="K8" s="314"/>
      <c r="L8" s="314"/>
      <c r="S8" s="318"/>
      <c r="T8" s="318"/>
      <c r="U8" s="318"/>
      <c r="V8" s="318"/>
      <c r="W8" s="318"/>
      <c r="X8" s="369"/>
      <c r="Y8" s="237"/>
      <c r="Z8" s="237"/>
      <c r="AA8" s="237"/>
      <c r="AB8" s="237"/>
      <c r="AC8" s="237"/>
    </row>
    <row r="9" spans="1:29">
      <c r="A9" s="314"/>
      <c r="B9" s="314"/>
      <c r="C9" s="314"/>
      <c r="D9" s="314"/>
      <c r="E9" s="314"/>
      <c r="F9" s="314"/>
      <c r="G9" s="314"/>
      <c r="H9" s="314"/>
      <c r="I9" s="314"/>
      <c r="J9" s="314"/>
      <c r="K9" s="314"/>
      <c r="L9" s="314"/>
      <c r="S9" s="318"/>
      <c r="T9" s="318"/>
      <c r="U9" s="318"/>
      <c r="V9" s="318"/>
      <c r="W9" s="318"/>
      <c r="X9" s="369"/>
      <c r="Y9" s="237"/>
      <c r="Z9" s="237"/>
      <c r="AA9" s="237"/>
      <c r="AB9" s="237"/>
      <c r="AC9" s="237"/>
    </row>
    <row r="10" spans="1:29">
      <c r="A10" s="314"/>
      <c r="B10" s="314"/>
      <c r="C10" s="314"/>
      <c r="D10" s="314"/>
      <c r="E10" s="314"/>
      <c r="F10" s="314"/>
      <c r="G10" s="314"/>
      <c r="H10" s="314"/>
      <c r="I10" s="314"/>
      <c r="J10" s="314"/>
      <c r="K10" s="314"/>
      <c r="L10" s="314"/>
      <c r="S10" s="318"/>
      <c r="T10" s="318"/>
      <c r="U10" s="318"/>
      <c r="V10" s="318"/>
      <c r="W10" s="318"/>
      <c r="X10" s="369"/>
      <c r="Y10" s="237"/>
      <c r="Z10" s="237"/>
      <c r="AA10" s="237"/>
      <c r="AB10" s="237"/>
      <c r="AC10" s="237"/>
    </row>
    <row r="11" spans="1:29" ht="6.75" customHeight="1">
      <c r="S11" s="318"/>
      <c r="T11" s="318"/>
      <c r="U11" s="318"/>
      <c r="V11" s="318"/>
      <c r="W11" s="318"/>
      <c r="X11" s="369"/>
      <c r="Y11" s="237"/>
      <c r="Z11" s="237"/>
      <c r="AA11" s="237"/>
      <c r="AB11" s="237"/>
      <c r="AC11" s="237"/>
    </row>
    <row r="12" spans="1:29" s="145" customFormat="1" ht="19">
      <c r="A12" s="425" t="s">
        <v>676</v>
      </c>
      <c r="B12" s="425"/>
      <c r="C12" s="425"/>
      <c r="D12" s="425"/>
      <c r="E12" s="425"/>
      <c r="F12" s="425"/>
      <c r="G12" s="425"/>
      <c r="H12" s="425"/>
      <c r="I12" s="425"/>
      <c r="J12" s="425"/>
      <c r="K12" s="425"/>
      <c r="L12" s="425"/>
      <c r="M12" s="425"/>
      <c r="N12" s="425"/>
      <c r="O12" s="425"/>
      <c r="P12" s="425"/>
      <c r="Q12" s="425"/>
      <c r="R12" s="425"/>
      <c r="S12" s="425"/>
      <c r="T12" s="425"/>
      <c r="U12" s="425"/>
      <c r="V12" s="425"/>
      <c r="W12" s="425"/>
      <c r="X12" s="425"/>
    </row>
    <row r="13" spans="1:29" s="141" customFormat="1" ht="19">
      <c r="A13" s="362"/>
      <c r="B13" s="363"/>
      <c r="C13" s="363"/>
      <c r="D13" s="363"/>
      <c r="E13" s="363"/>
      <c r="F13" s="363"/>
      <c r="G13" s="363"/>
      <c r="H13" s="363"/>
      <c r="I13" s="363"/>
      <c r="J13" s="363"/>
      <c r="K13" s="363"/>
      <c r="L13" s="363"/>
      <c r="M13" s="426" t="s">
        <v>677</v>
      </c>
      <c r="N13" s="426"/>
      <c r="O13" s="426"/>
      <c r="P13" s="426"/>
      <c r="Q13" s="426"/>
      <c r="R13" s="426"/>
      <c r="S13" s="426"/>
      <c r="T13" s="426"/>
      <c r="U13" s="363"/>
      <c r="V13" s="363"/>
      <c r="W13" s="363"/>
      <c r="X13" s="370"/>
    </row>
    <row r="14" spans="1:29" s="141" customFormat="1" ht="6.75" customHeight="1">
      <c r="A14" s="362"/>
      <c r="B14" s="363"/>
      <c r="C14" s="363"/>
      <c r="D14" s="363"/>
      <c r="E14" s="363"/>
      <c r="F14" s="363"/>
      <c r="G14" s="363"/>
      <c r="H14" s="363"/>
      <c r="I14" s="363"/>
      <c r="J14" s="363"/>
      <c r="K14" s="363"/>
      <c r="L14" s="363"/>
      <c r="M14" s="363"/>
      <c r="N14" s="429" t="s">
        <v>628</v>
      </c>
      <c r="O14" s="430"/>
      <c r="P14" s="430"/>
      <c r="Q14" s="430"/>
      <c r="R14" s="430"/>
      <c r="S14" s="430"/>
      <c r="T14" s="430"/>
      <c r="U14" s="363"/>
      <c r="V14" s="363"/>
      <c r="W14" s="363"/>
      <c r="X14" s="370"/>
    </row>
    <row r="15" spans="1:29" s="141" customFormat="1" ht="15">
      <c r="A15" s="319" t="s">
        <v>7</v>
      </c>
      <c r="B15" s="320"/>
      <c r="C15" s="320"/>
      <c r="D15" s="320"/>
      <c r="E15" s="320"/>
      <c r="F15" s="320"/>
      <c r="G15" s="320"/>
      <c r="H15" s="320"/>
      <c r="I15" s="320"/>
      <c r="J15" s="320"/>
      <c r="K15" s="320"/>
      <c r="N15" s="430"/>
      <c r="O15" s="430"/>
      <c r="P15" s="430"/>
      <c r="Q15" s="430"/>
      <c r="R15" s="430"/>
      <c r="S15" s="430"/>
      <c r="T15" s="430"/>
      <c r="X15" s="371"/>
    </row>
    <row r="16" spans="1:29" s="141" customFormat="1" ht="6" customHeight="1">
      <c r="A16" s="143"/>
      <c r="X16" s="371"/>
    </row>
    <row r="17" spans="1:24" s="141" customFormat="1" ht="15" thickBot="1">
      <c r="A17" s="143"/>
      <c r="X17" s="164" t="s">
        <v>8</v>
      </c>
    </row>
    <row r="18" spans="1:24" s="141" customFormat="1" ht="44" customHeight="1" thickBot="1">
      <c r="A18" s="147"/>
      <c r="B18" s="315" t="s">
        <v>9</v>
      </c>
      <c r="C18" s="316"/>
      <c r="D18" s="316"/>
      <c r="E18" s="316"/>
      <c r="F18" s="316"/>
      <c r="G18" s="316"/>
      <c r="H18" s="316"/>
      <c r="I18" s="316"/>
      <c r="J18" s="316"/>
      <c r="K18" s="316"/>
      <c r="L18" s="316"/>
      <c r="M18" s="316"/>
      <c r="N18" s="316"/>
      <c r="O18" s="316"/>
      <c r="P18" s="316"/>
      <c r="Q18" s="316"/>
      <c r="R18" s="316"/>
      <c r="S18" s="316"/>
      <c r="T18" s="317"/>
      <c r="U18" s="348" t="s">
        <v>10</v>
      </c>
      <c r="V18" s="349" t="s">
        <v>11</v>
      </c>
      <c r="W18" s="350" t="s">
        <v>630</v>
      </c>
      <c r="X18" s="372" t="s">
        <v>12</v>
      </c>
    </row>
    <row r="19" spans="1:24" ht="14" customHeight="1">
      <c r="A19" s="291" t="s">
        <v>13</v>
      </c>
      <c r="B19" s="221" t="s">
        <v>640</v>
      </c>
      <c r="C19" s="222"/>
      <c r="D19" s="222"/>
      <c r="E19" s="222"/>
      <c r="F19" s="222"/>
      <c r="G19" s="222"/>
      <c r="H19" s="222"/>
      <c r="I19" s="222"/>
      <c r="J19" s="222"/>
      <c r="K19" s="222"/>
      <c r="L19" s="222"/>
      <c r="M19" s="222"/>
      <c r="N19" s="222"/>
      <c r="O19" s="222"/>
      <c r="P19" s="222"/>
      <c r="Q19" s="222"/>
      <c r="R19" s="222"/>
      <c r="S19" s="222"/>
      <c r="T19" s="222"/>
      <c r="U19" s="373">
        <f>+U20+U21+U22</f>
        <v>346819</v>
      </c>
      <c r="V19" s="346" t="e">
        <f>V20+V21+V22</f>
        <v>#REF!</v>
      </c>
      <c r="W19" s="347" t="s">
        <v>628</v>
      </c>
      <c r="X19" s="373">
        <f>+X20+X21+X22</f>
        <v>437234</v>
      </c>
    </row>
    <row r="20" spans="1:24" ht="14" customHeight="1">
      <c r="A20" s="292" t="s">
        <v>14</v>
      </c>
      <c r="B20" s="223" t="s">
        <v>637</v>
      </c>
      <c r="C20" s="224"/>
      <c r="D20" s="224"/>
      <c r="E20" s="224"/>
      <c r="F20" s="224"/>
      <c r="G20" s="224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  <c r="S20" s="224"/>
      <c r="T20" s="224"/>
      <c r="U20" s="357">
        <v>2</v>
      </c>
      <c r="V20" s="337" t="e">
        <f>#REF!+#REF!+#REF!+#REF!+#REF!+#REF!</f>
        <v>#REF!</v>
      </c>
      <c r="W20" s="332"/>
      <c r="X20" s="357">
        <v>0</v>
      </c>
    </row>
    <row r="21" spans="1:24" ht="14" customHeight="1">
      <c r="A21" s="293" t="s">
        <v>15</v>
      </c>
      <c r="B21" s="223" t="s">
        <v>638</v>
      </c>
      <c r="C21" s="224"/>
      <c r="D21" s="224"/>
      <c r="E21" s="224"/>
      <c r="F21" s="224"/>
      <c r="G21" s="224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  <c r="S21" s="224"/>
      <c r="T21" s="224"/>
      <c r="U21" s="374">
        <f>323864+22953</f>
        <v>346817</v>
      </c>
      <c r="V21" s="338" t="e">
        <f>SUM(#REF!)</f>
        <v>#REF!</v>
      </c>
      <c r="W21" s="334">
        <v>0</v>
      </c>
      <c r="X21" s="374">
        <v>437234</v>
      </c>
    </row>
    <row r="22" spans="1:24" ht="14" customHeight="1">
      <c r="A22" s="293" t="s">
        <v>16</v>
      </c>
      <c r="B22" s="223" t="s">
        <v>639</v>
      </c>
      <c r="C22" s="224"/>
      <c r="D22" s="224"/>
      <c r="E22" s="224"/>
      <c r="F22" s="224"/>
      <c r="G22" s="224"/>
      <c r="H22" s="224"/>
      <c r="I22" s="224"/>
      <c r="J22" s="224"/>
      <c r="K22" s="224"/>
      <c r="L22" s="224"/>
      <c r="M22" s="224"/>
      <c r="N22" s="224"/>
      <c r="O22" s="224"/>
      <c r="P22" s="224"/>
      <c r="Q22" s="224"/>
      <c r="R22" s="224"/>
      <c r="S22" s="224"/>
      <c r="T22" s="224"/>
      <c r="U22" s="374"/>
      <c r="V22" s="338" t="e">
        <f>SUM(#REF!)</f>
        <v>#REF!</v>
      </c>
      <c r="W22" s="334"/>
      <c r="X22" s="374"/>
    </row>
    <row r="23" spans="1:24" ht="14" customHeight="1">
      <c r="A23" s="293" t="s">
        <v>17</v>
      </c>
      <c r="B23" s="225" t="s">
        <v>645</v>
      </c>
      <c r="C23" s="226"/>
      <c r="D23" s="226"/>
      <c r="E23" s="226"/>
      <c r="F23" s="226"/>
      <c r="G23" s="226"/>
      <c r="H23" s="226"/>
      <c r="I23" s="226"/>
      <c r="J23" s="226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365">
        <f>+U24+U25+U26+U27</f>
        <v>212629</v>
      </c>
      <c r="V23" s="365" t="e">
        <f>+V24+V25+V26+V27</f>
        <v>#REF!</v>
      </c>
      <c r="W23" s="365">
        <f>+W24+W25+W26+W27</f>
        <v>0</v>
      </c>
      <c r="X23" s="365">
        <f>+X24+X25+X26+X27</f>
        <v>89617</v>
      </c>
    </row>
    <row r="24" spans="1:24" ht="14" customHeight="1">
      <c r="A24" s="293" t="s">
        <v>18</v>
      </c>
      <c r="B24" s="223" t="s">
        <v>641</v>
      </c>
      <c r="C24" s="224"/>
      <c r="D24" s="224"/>
      <c r="E24" s="224"/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  <c r="S24" s="224"/>
      <c r="T24" s="224"/>
      <c r="U24" s="374">
        <v>1703</v>
      </c>
      <c r="V24" s="338" t="e">
        <f>SUM(#REF!)</f>
        <v>#REF!</v>
      </c>
      <c r="W24" s="334"/>
      <c r="X24" s="374">
        <v>1962</v>
      </c>
    </row>
    <row r="25" spans="1:24" ht="14" customHeight="1">
      <c r="A25" s="293" t="s">
        <v>19</v>
      </c>
      <c r="B25" s="223" t="s">
        <v>642</v>
      </c>
      <c r="C25" s="224"/>
      <c r="D25" s="224"/>
      <c r="E25" s="224"/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  <c r="S25" s="224"/>
      <c r="T25" s="224"/>
      <c r="U25" s="374">
        <f>9348+30+350+1695+325+3+24+120-34</f>
        <v>11861</v>
      </c>
      <c r="V25" s="338" t="e">
        <f>SUM(#REF!)</f>
        <v>#REF!</v>
      </c>
      <c r="W25" s="334"/>
      <c r="X25" s="374">
        <f>6937+25+1465+82+3+24+100</f>
        <v>8636</v>
      </c>
    </row>
    <row r="26" spans="1:24" ht="14" customHeight="1">
      <c r="A26" s="293" t="s">
        <v>20</v>
      </c>
      <c r="B26" s="223" t="s">
        <v>643</v>
      </c>
      <c r="C26" s="224"/>
      <c r="D26" s="224"/>
      <c r="E26" s="224"/>
      <c r="F26" s="224"/>
      <c r="G26" s="224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  <c r="S26" s="224"/>
      <c r="T26" s="224"/>
      <c r="U26" s="374"/>
      <c r="V26" s="338" t="e">
        <f>SUM(#REF!)</f>
        <v>#REF!</v>
      </c>
      <c r="W26" s="334"/>
      <c r="X26" s="374"/>
    </row>
    <row r="27" spans="1:24" ht="14" customHeight="1">
      <c r="A27" s="293" t="s">
        <v>21</v>
      </c>
      <c r="B27" s="223" t="s">
        <v>644</v>
      </c>
      <c r="C27" s="224"/>
      <c r="D27" s="224"/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  <c r="S27" s="224"/>
      <c r="T27" s="224"/>
      <c r="U27" s="374">
        <v>199065</v>
      </c>
      <c r="V27" s="338" t="e">
        <f>SUM(#REF!)</f>
        <v>#REF!</v>
      </c>
      <c r="W27" s="334"/>
      <c r="X27" s="374">
        <v>79019</v>
      </c>
    </row>
    <row r="28" spans="1:24" ht="14" customHeight="1" thickBot="1">
      <c r="A28" s="293" t="s">
        <v>22</v>
      </c>
      <c r="B28" s="225" t="s">
        <v>646</v>
      </c>
      <c r="C28" s="226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375">
        <v>18728</v>
      </c>
      <c r="V28" s="339"/>
      <c r="W28" s="366"/>
      <c r="X28" s="375">
        <v>27094</v>
      </c>
    </row>
    <row r="29" spans="1:24" ht="20" customHeight="1" thickBot="1">
      <c r="A29" s="308" t="s">
        <v>23</v>
      </c>
      <c r="B29" s="277" t="s">
        <v>647</v>
      </c>
      <c r="C29" s="278"/>
      <c r="D29" s="278"/>
      <c r="E29" s="278"/>
      <c r="F29" s="278"/>
      <c r="G29" s="278"/>
      <c r="H29" s="278"/>
      <c r="I29" s="278"/>
      <c r="J29" s="278"/>
      <c r="K29" s="278"/>
      <c r="L29" s="278"/>
      <c r="M29" s="278"/>
      <c r="N29" s="278"/>
      <c r="O29" s="278"/>
      <c r="P29" s="278"/>
      <c r="Q29" s="278"/>
      <c r="R29" s="278"/>
      <c r="S29" s="278"/>
      <c r="T29" s="278"/>
      <c r="U29" s="376">
        <f>+U19+U23+U28</f>
        <v>578176</v>
      </c>
      <c r="V29" s="376" t="e">
        <f>+V19+V23+V28</f>
        <v>#REF!</v>
      </c>
      <c r="W29" s="376" t="s">
        <v>628</v>
      </c>
      <c r="X29" s="376">
        <f>+X19+X23+X28</f>
        <v>553945</v>
      </c>
    </row>
    <row r="30" spans="1:24" ht="18" customHeight="1">
      <c r="A30" s="340"/>
      <c r="B30" s="341"/>
      <c r="C30" s="342"/>
      <c r="D30" s="342"/>
      <c r="E30" s="343"/>
      <c r="F30" s="343"/>
      <c r="G30" s="343"/>
      <c r="H30" s="342"/>
      <c r="I30" s="342"/>
      <c r="J30" s="342"/>
      <c r="K30" s="342"/>
      <c r="L30" s="342"/>
      <c r="M30" s="342"/>
      <c r="N30" s="343"/>
      <c r="O30" s="343"/>
      <c r="P30" s="343"/>
      <c r="Q30" s="343"/>
      <c r="R30" s="343"/>
      <c r="S30" s="343"/>
      <c r="T30" s="343"/>
      <c r="U30" s="344"/>
      <c r="V30" s="344"/>
      <c r="W30" s="344"/>
      <c r="X30" s="344"/>
    </row>
    <row r="31" spans="1:24" ht="18" customHeight="1">
      <c r="A31" s="340"/>
      <c r="B31" s="345"/>
      <c r="C31" s="343"/>
      <c r="D31" s="343"/>
      <c r="E31" s="343"/>
      <c r="F31" s="343"/>
      <c r="G31" s="343"/>
      <c r="H31" s="343"/>
      <c r="I31" s="343"/>
      <c r="J31" s="343"/>
      <c r="K31" s="343"/>
      <c r="L31" s="343"/>
      <c r="M31" s="343"/>
      <c r="N31" s="343"/>
      <c r="O31" s="343"/>
      <c r="P31" s="343"/>
      <c r="Q31" s="343"/>
      <c r="R31" s="343"/>
      <c r="S31" s="343"/>
      <c r="T31" s="343"/>
      <c r="U31" s="344"/>
      <c r="V31" s="344"/>
      <c r="W31" s="344"/>
      <c r="X31" s="344"/>
    </row>
    <row r="32" spans="1:24" ht="18" customHeight="1">
      <c r="A32" s="340"/>
      <c r="B32" s="345"/>
      <c r="C32" s="343"/>
      <c r="D32" s="343"/>
      <c r="E32" s="343"/>
      <c r="F32" s="343"/>
      <c r="G32" s="343"/>
      <c r="H32" s="343"/>
      <c r="I32" s="343"/>
      <c r="J32" s="343"/>
      <c r="K32" s="343"/>
      <c r="L32" s="343"/>
      <c r="M32" s="343"/>
      <c r="N32" s="343"/>
      <c r="O32" s="343"/>
      <c r="P32" s="343"/>
      <c r="Q32" s="343"/>
      <c r="R32" s="343"/>
      <c r="S32" s="343"/>
      <c r="T32" s="343"/>
      <c r="U32" s="344"/>
      <c r="V32" s="344"/>
      <c r="W32" s="344"/>
      <c r="X32" s="344"/>
    </row>
    <row r="33" spans="1:24" ht="15">
      <c r="A33" s="319" t="s">
        <v>59</v>
      </c>
      <c r="B33" s="320"/>
      <c r="C33" s="320"/>
      <c r="D33" s="320"/>
      <c r="E33" s="320"/>
      <c r="F33" s="320"/>
      <c r="G33" s="320"/>
      <c r="H33" s="320"/>
      <c r="I33" s="320"/>
      <c r="J33" s="320"/>
      <c r="K33" s="320"/>
    </row>
    <row r="35" spans="1:24" ht="15" thickBot="1">
      <c r="X35" s="378" t="s">
        <v>8</v>
      </c>
    </row>
    <row r="36" spans="1:24" ht="32.25" customHeight="1" thickBot="1">
      <c r="A36" s="234"/>
      <c r="B36" s="231" t="s">
        <v>9</v>
      </c>
      <c r="C36" s="232"/>
      <c r="D36" s="232"/>
      <c r="E36" s="232"/>
      <c r="F36" s="232"/>
      <c r="G36" s="232"/>
      <c r="H36" s="232"/>
      <c r="I36" s="232"/>
      <c r="J36" s="232"/>
      <c r="K36" s="232"/>
      <c r="L36" s="232"/>
      <c r="M36" s="232"/>
      <c r="N36" s="232"/>
      <c r="O36" s="232"/>
      <c r="P36" s="232"/>
      <c r="Q36" s="232"/>
      <c r="R36" s="232"/>
      <c r="S36" s="232"/>
      <c r="T36" s="232"/>
      <c r="U36" s="351" t="s">
        <v>10</v>
      </c>
      <c r="V36" s="352" t="s">
        <v>11</v>
      </c>
      <c r="W36" s="350" t="s">
        <v>630</v>
      </c>
      <c r="X36" s="372" t="s">
        <v>12</v>
      </c>
    </row>
    <row r="37" spans="1:24" ht="14" customHeight="1">
      <c r="A37" s="295" t="s">
        <v>24</v>
      </c>
      <c r="B37" s="206" t="s">
        <v>648</v>
      </c>
      <c r="C37" s="280"/>
      <c r="D37" s="280"/>
      <c r="E37" s="280"/>
      <c r="F37" s="280"/>
      <c r="G37" s="280"/>
      <c r="H37" s="280"/>
      <c r="I37" s="280"/>
      <c r="J37" s="280"/>
      <c r="K37" s="280"/>
      <c r="L37" s="280"/>
      <c r="M37" s="280"/>
      <c r="N37" s="280"/>
      <c r="O37" s="280"/>
      <c r="P37" s="280"/>
      <c r="Q37" s="280"/>
      <c r="R37" s="280"/>
      <c r="S37" s="280"/>
      <c r="T37" s="280"/>
      <c r="U37" s="379">
        <f>SUM(U38:U45)</f>
        <v>25415</v>
      </c>
      <c r="V37" s="379">
        <f>SUM(V38:V45)</f>
        <v>0</v>
      </c>
      <c r="W37" s="379">
        <f>SUM(W38:W45)</f>
        <v>0</v>
      </c>
      <c r="X37" s="379">
        <f>SUM(X38:X45)</f>
        <v>53123</v>
      </c>
    </row>
    <row r="38" spans="1:24" ht="14" customHeight="1">
      <c r="A38" s="293" t="s">
        <v>25</v>
      </c>
      <c r="B38" s="204" t="s">
        <v>663</v>
      </c>
      <c r="C38" s="282"/>
      <c r="D38" s="282"/>
      <c r="E38" s="282"/>
      <c r="F38" s="282"/>
      <c r="G38" s="282"/>
      <c r="H38" s="282"/>
      <c r="I38" s="282"/>
      <c r="J38" s="282"/>
      <c r="K38" s="282"/>
      <c r="L38" s="282"/>
      <c r="M38" s="282"/>
      <c r="N38" s="282"/>
      <c r="O38" s="282"/>
      <c r="P38" s="282"/>
      <c r="Q38" s="282"/>
      <c r="R38" s="282"/>
      <c r="S38" s="282"/>
      <c r="T38" s="282"/>
      <c r="U38" s="380">
        <v>3000</v>
      </c>
      <c r="V38" s="36"/>
      <c r="W38" s="333"/>
      <c r="X38" s="380">
        <v>3000</v>
      </c>
    </row>
    <row r="39" spans="1:24" ht="14" customHeight="1">
      <c r="A39" s="293" t="s">
        <v>27</v>
      </c>
      <c r="B39" s="410" t="s">
        <v>664</v>
      </c>
      <c r="C39" s="282"/>
      <c r="D39" s="282"/>
      <c r="E39" s="282"/>
      <c r="F39" s="282"/>
      <c r="G39" s="282"/>
      <c r="H39" s="282"/>
      <c r="I39" s="282"/>
      <c r="J39" s="282"/>
      <c r="K39" s="282"/>
      <c r="L39" s="282"/>
      <c r="M39" s="282"/>
      <c r="N39" s="282"/>
      <c r="O39" s="282"/>
      <c r="P39" s="282"/>
      <c r="Q39" s="282"/>
      <c r="R39" s="282"/>
      <c r="S39" s="282"/>
      <c r="T39" s="282"/>
      <c r="U39" s="380"/>
      <c r="V39" s="36"/>
      <c r="W39" s="333"/>
      <c r="X39" s="380"/>
    </row>
    <row r="40" spans="1:24" ht="14" customHeight="1">
      <c r="A40" s="293" t="s">
        <v>28</v>
      </c>
      <c r="B40" s="204" t="s">
        <v>665</v>
      </c>
      <c r="C40" s="282"/>
      <c r="D40" s="282"/>
      <c r="E40" s="282"/>
      <c r="F40" s="282"/>
      <c r="G40" s="282"/>
      <c r="H40" s="282"/>
      <c r="I40" s="282"/>
      <c r="J40" s="282"/>
      <c r="K40" s="282"/>
      <c r="L40" s="282"/>
      <c r="M40" s="282"/>
      <c r="N40" s="282"/>
      <c r="O40" s="282"/>
      <c r="P40" s="282"/>
      <c r="Q40" s="282"/>
      <c r="R40" s="282"/>
      <c r="S40" s="282"/>
      <c r="T40" s="282"/>
      <c r="U40" s="380"/>
      <c r="V40" s="36"/>
      <c r="W40" s="333"/>
      <c r="X40" s="380"/>
    </row>
    <row r="41" spans="1:24" ht="14" customHeight="1">
      <c r="A41" s="293" t="s">
        <v>29</v>
      </c>
      <c r="B41" s="204" t="s">
        <v>666</v>
      </c>
      <c r="C41" s="282"/>
      <c r="D41" s="282"/>
      <c r="E41" s="282"/>
      <c r="F41" s="282"/>
      <c r="G41" s="282"/>
      <c r="H41" s="282"/>
      <c r="I41" s="282"/>
      <c r="J41" s="282"/>
      <c r="K41" s="282"/>
      <c r="L41" s="282"/>
      <c r="M41" s="282"/>
      <c r="N41" s="282"/>
      <c r="O41" s="282"/>
      <c r="P41" s="282"/>
      <c r="Q41" s="282"/>
      <c r="R41" s="282"/>
      <c r="S41" s="282"/>
      <c r="T41" s="282"/>
      <c r="U41" s="380"/>
      <c r="V41" s="36"/>
      <c r="W41" s="333"/>
      <c r="X41" s="380"/>
    </row>
    <row r="42" spans="1:24" ht="14" customHeight="1">
      <c r="A42" s="293" t="s">
        <v>30</v>
      </c>
      <c r="B42" s="204" t="s">
        <v>66</v>
      </c>
      <c r="C42" s="282"/>
      <c r="D42" s="282"/>
      <c r="E42" s="282"/>
      <c r="F42" s="282"/>
      <c r="G42" s="282"/>
      <c r="H42" s="282"/>
      <c r="I42" s="282"/>
      <c r="J42" s="282"/>
      <c r="K42" s="282"/>
      <c r="L42" s="282"/>
      <c r="M42" s="282"/>
      <c r="N42" s="282"/>
      <c r="O42" s="282"/>
      <c r="P42" s="282"/>
      <c r="Q42" s="282"/>
      <c r="R42" s="282"/>
      <c r="S42" s="282"/>
      <c r="T42" s="282"/>
      <c r="U42" s="380">
        <v>24665</v>
      </c>
      <c r="V42" s="36"/>
      <c r="W42" s="333">
        <v>0</v>
      </c>
      <c r="X42" s="380">
        <v>22415</v>
      </c>
    </row>
    <row r="43" spans="1:24" ht="14" customHeight="1">
      <c r="A43" s="293" t="s">
        <v>31</v>
      </c>
      <c r="B43" s="204" t="s">
        <v>667</v>
      </c>
      <c r="C43" s="282"/>
      <c r="D43" s="282"/>
      <c r="E43" s="282"/>
      <c r="F43" s="282"/>
      <c r="G43" s="282"/>
      <c r="H43" s="282"/>
      <c r="I43" s="282"/>
      <c r="J43" s="282"/>
      <c r="K43" s="282"/>
      <c r="L43" s="282"/>
      <c r="M43" s="282"/>
      <c r="N43" s="282"/>
      <c r="O43" s="282"/>
      <c r="P43" s="282"/>
      <c r="Q43" s="282"/>
      <c r="R43" s="282"/>
      <c r="S43" s="282"/>
      <c r="T43" s="282"/>
      <c r="U43" s="380"/>
      <c r="V43" s="36"/>
      <c r="W43" s="333"/>
      <c r="X43" s="380"/>
    </row>
    <row r="44" spans="1:24" ht="14" customHeight="1">
      <c r="A44" s="293" t="s">
        <v>32</v>
      </c>
      <c r="B44" s="204" t="s">
        <v>668</v>
      </c>
      <c r="C44" s="282"/>
      <c r="D44" s="282"/>
      <c r="E44" s="282"/>
      <c r="F44" s="282"/>
      <c r="G44" s="282"/>
      <c r="H44" s="282"/>
      <c r="I44" s="282"/>
      <c r="J44" s="282"/>
      <c r="K44" s="282"/>
      <c r="L44" s="282"/>
      <c r="M44" s="282"/>
      <c r="N44" s="282"/>
      <c r="O44" s="282"/>
      <c r="P44" s="282"/>
      <c r="Q44" s="282"/>
      <c r="R44" s="282"/>
      <c r="S44" s="282"/>
      <c r="T44" s="282"/>
      <c r="U44" s="380"/>
      <c r="V44" s="36"/>
      <c r="W44" s="333"/>
      <c r="X44" s="380"/>
    </row>
    <row r="45" spans="1:24" ht="14" customHeight="1">
      <c r="A45" s="293" t="s">
        <v>669</v>
      </c>
      <c r="B45" s="205" t="s">
        <v>670</v>
      </c>
      <c r="C45" s="282"/>
      <c r="D45" s="204" t="s">
        <v>671</v>
      </c>
      <c r="E45" s="282"/>
      <c r="F45" s="282"/>
      <c r="G45" s="282"/>
      <c r="H45" s="282"/>
      <c r="I45" s="282"/>
      <c r="J45" s="282"/>
      <c r="K45" s="282"/>
      <c r="L45" s="282"/>
      <c r="M45" s="282"/>
      <c r="N45" s="282"/>
      <c r="O45" s="282"/>
      <c r="P45" s="282"/>
      <c r="Q45" s="282"/>
      <c r="R45" s="282"/>
      <c r="S45" s="282"/>
      <c r="T45" s="282"/>
      <c r="U45" s="380">
        <f>-2300+50</f>
        <v>-2250</v>
      </c>
      <c r="V45" s="36"/>
      <c r="W45" s="333"/>
      <c r="X45" s="380">
        <f>27745-37</f>
        <v>27708</v>
      </c>
    </row>
    <row r="46" spans="1:24" ht="14" customHeight="1">
      <c r="A46" s="293"/>
      <c r="B46" s="284" t="s">
        <v>674</v>
      </c>
      <c r="C46" s="423"/>
      <c r="D46" s="424"/>
      <c r="E46" s="423"/>
      <c r="F46" s="423"/>
      <c r="G46" s="423"/>
      <c r="H46" s="423"/>
      <c r="I46" s="423"/>
      <c r="J46" s="423"/>
      <c r="K46" s="423"/>
      <c r="L46" s="423"/>
      <c r="M46" s="423"/>
      <c r="N46" s="423"/>
      <c r="O46" s="423"/>
      <c r="P46" s="423"/>
      <c r="Q46" s="423"/>
      <c r="R46" s="423"/>
      <c r="S46" s="423"/>
      <c r="T46" s="423"/>
      <c r="U46" s="375">
        <v>861</v>
      </c>
      <c r="V46" s="333"/>
      <c r="W46" s="333"/>
      <c r="X46" s="375">
        <v>0</v>
      </c>
    </row>
    <row r="47" spans="1:24" ht="14" customHeight="1">
      <c r="A47" s="293" t="s">
        <v>34</v>
      </c>
      <c r="B47" s="276" t="s">
        <v>649</v>
      </c>
      <c r="C47" s="282"/>
      <c r="D47" s="282"/>
      <c r="E47" s="282"/>
      <c r="F47" s="282"/>
      <c r="G47" s="282"/>
      <c r="H47" s="282"/>
      <c r="I47" s="282"/>
      <c r="J47" s="282"/>
      <c r="K47" s="282"/>
      <c r="L47" s="282"/>
      <c r="M47" s="282"/>
      <c r="N47" s="282"/>
      <c r="O47" s="282"/>
      <c r="P47" s="282"/>
      <c r="Q47" s="282"/>
      <c r="R47" s="282"/>
      <c r="S47" s="282"/>
      <c r="T47" s="282"/>
      <c r="U47" s="365">
        <f>+U48+U49+U50</f>
        <v>519886</v>
      </c>
      <c r="V47" s="365" t="e">
        <f>+V48+V49+V50</f>
        <v>#REF!</v>
      </c>
      <c r="W47" s="365">
        <f>+W48+W49+W50</f>
        <v>0</v>
      </c>
      <c r="X47" s="365">
        <f>+X48+X49+X50</f>
        <v>475599</v>
      </c>
    </row>
    <row r="48" spans="1:24" ht="14" customHeight="1">
      <c r="A48" s="293" t="s">
        <v>35</v>
      </c>
      <c r="B48" s="354" t="s">
        <v>650</v>
      </c>
      <c r="C48" s="282"/>
      <c r="D48" s="282"/>
      <c r="E48" s="282"/>
      <c r="F48" s="282"/>
      <c r="G48" s="282"/>
      <c r="H48" s="282"/>
      <c r="I48" s="282"/>
      <c r="J48" s="282"/>
      <c r="K48" s="282"/>
      <c r="L48" s="282"/>
      <c r="M48" s="282"/>
      <c r="N48" s="282"/>
      <c r="O48" s="282"/>
      <c r="P48" s="282"/>
      <c r="Q48" s="282"/>
      <c r="R48" s="282"/>
      <c r="S48" s="282"/>
      <c r="T48" s="282"/>
      <c r="U48" s="374"/>
      <c r="V48" s="191"/>
      <c r="W48" s="335"/>
      <c r="X48" s="374"/>
    </row>
    <row r="49" spans="1:24" ht="14" customHeight="1">
      <c r="A49" s="293" t="s">
        <v>36</v>
      </c>
      <c r="B49" s="353" t="s">
        <v>651</v>
      </c>
      <c r="C49" s="282"/>
      <c r="D49" s="282"/>
      <c r="E49" s="282"/>
      <c r="F49" s="282"/>
      <c r="G49" s="282"/>
      <c r="H49" s="282"/>
      <c r="I49" s="282"/>
      <c r="J49" s="282"/>
      <c r="K49" s="282"/>
      <c r="L49" s="282"/>
      <c r="M49" s="282"/>
      <c r="N49" s="282"/>
      <c r="O49" s="282"/>
      <c r="P49" s="282"/>
      <c r="Q49" s="282"/>
      <c r="R49" s="282"/>
      <c r="S49" s="282"/>
      <c r="T49" s="282"/>
      <c r="U49" s="374">
        <v>158987</v>
      </c>
      <c r="V49" s="188" t="e">
        <f>SUM(#REF!)</f>
        <v>#REF!</v>
      </c>
      <c r="W49" s="334"/>
      <c r="X49" s="374">
        <v>158987</v>
      </c>
    </row>
    <row r="50" spans="1:24" ht="14" customHeight="1">
      <c r="A50" s="293" t="s">
        <v>37</v>
      </c>
      <c r="B50" s="204" t="s">
        <v>652</v>
      </c>
      <c r="C50" s="282"/>
      <c r="D50" s="282"/>
      <c r="E50" s="282"/>
      <c r="F50" s="282"/>
      <c r="G50" s="282"/>
      <c r="H50" s="282"/>
      <c r="I50" s="282"/>
      <c r="J50" s="282"/>
      <c r="K50" s="282"/>
      <c r="L50" s="282"/>
      <c r="M50" s="282"/>
      <c r="N50" s="282"/>
      <c r="O50" s="282"/>
      <c r="P50" s="282"/>
      <c r="Q50" s="282"/>
      <c r="R50" s="282"/>
      <c r="S50" s="282"/>
      <c r="T50" s="282"/>
      <c r="U50" s="381">
        <f>27+8350+44084+2086+3+1556+57+1022+1034+2525+784+299370+1</f>
        <v>360899</v>
      </c>
      <c r="V50" s="191" t="e">
        <f>SUM(#REF!)</f>
        <v>#REF!</v>
      </c>
      <c r="W50" s="335"/>
      <c r="X50" s="381">
        <f>18+7924+1665+917+84+1663+57+1236+2617+394+300000+37</f>
        <v>316612</v>
      </c>
    </row>
    <row r="51" spans="1:24" ht="14" customHeight="1" thickBot="1">
      <c r="A51" s="361" t="s">
        <v>38</v>
      </c>
      <c r="B51" s="356" t="s">
        <v>653</v>
      </c>
      <c r="C51" s="355"/>
      <c r="D51" s="355"/>
      <c r="E51" s="355"/>
      <c r="F51" s="355"/>
      <c r="G51" s="355"/>
      <c r="H51" s="355"/>
      <c r="I51" s="355"/>
      <c r="J51" s="355"/>
      <c r="K51" s="355"/>
      <c r="L51" s="355"/>
      <c r="M51" s="355"/>
      <c r="N51" s="355"/>
      <c r="O51" s="355"/>
      <c r="P51" s="355"/>
      <c r="Q51" s="355"/>
      <c r="R51" s="355"/>
      <c r="S51" s="355"/>
      <c r="T51" s="355"/>
      <c r="U51" s="375">
        <v>32014</v>
      </c>
      <c r="V51" s="28"/>
      <c r="W51" s="336"/>
      <c r="X51" s="375">
        <v>25223</v>
      </c>
    </row>
    <row r="52" spans="1:24" ht="20" customHeight="1" thickBot="1">
      <c r="A52" s="308" t="s">
        <v>39</v>
      </c>
      <c r="B52" s="277" t="s">
        <v>654</v>
      </c>
      <c r="C52" s="278"/>
      <c r="D52" s="278"/>
      <c r="E52" s="278"/>
      <c r="F52" s="278"/>
      <c r="G52" s="278"/>
      <c r="H52" s="278"/>
      <c r="I52" s="278"/>
      <c r="J52" s="278"/>
      <c r="K52" s="278"/>
      <c r="L52" s="278"/>
      <c r="M52" s="278"/>
      <c r="N52" s="278"/>
      <c r="O52" s="278"/>
      <c r="P52" s="278"/>
      <c r="Q52" s="278"/>
      <c r="R52" s="278"/>
      <c r="S52" s="278"/>
      <c r="T52" s="278"/>
      <c r="U52" s="382">
        <f>+U37+U47+U51+U46</f>
        <v>578176</v>
      </c>
      <c r="V52" s="382" t="e">
        <f>+V37+V47+V51</f>
        <v>#REF!</v>
      </c>
      <c r="W52" s="382">
        <f>+W37+W47+W51</f>
        <v>0</v>
      </c>
      <c r="X52" s="382">
        <f>+X37+X47+X51+X46</f>
        <v>553945</v>
      </c>
    </row>
    <row r="53" spans="1:24" ht="18" customHeight="1">
      <c r="A53" s="340"/>
      <c r="B53" s="345"/>
      <c r="C53" s="343"/>
      <c r="D53" s="343"/>
      <c r="E53" s="343"/>
      <c r="F53" s="343"/>
      <c r="G53" s="343"/>
      <c r="H53" s="343"/>
      <c r="I53" s="343"/>
      <c r="J53" s="343"/>
      <c r="K53" s="343"/>
      <c r="L53" s="343"/>
      <c r="M53" s="343"/>
      <c r="N53" s="343"/>
      <c r="O53" s="343"/>
      <c r="P53" s="343"/>
      <c r="Q53" s="343"/>
      <c r="R53" s="343"/>
      <c r="S53" s="343"/>
      <c r="T53" s="343"/>
      <c r="U53" s="344"/>
      <c r="V53" s="344"/>
      <c r="W53" s="344"/>
      <c r="X53" s="344">
        <f>+X29-X52</f>
        <v>0</v>
      </c>
    </row>
    <row r="54" spans="1:24" ht="18" customHeight="1">
      <c r="A54" s="340"/>
      <c r="B54" s="345"/>
      <c r="C54" s="343"/>
      <c r="D54" s="343"/>
      <c r="E54" s="343"/>
      <c r="F54" s="343"/>
      <c r="G54" s="343"/>
      <c r="H54" s="343"/>
      <c r="I54" s="343"/>
      <c r="J54" s="343"/>
      <c r="K54" s="343"/>
      <c r="L54" s="343"/>
      <c r="M54" s="343"/>
      <c r="N54" s="343"/>
      <c r="O54" s="343"/>
      <c r="P54" s="343"/>
      <c r="Q54" s="343"/>
      <c r="R54" s="343"/>
      <c r="S54" s="343"/>
      <c r="T54" s="343"/>
      <c r="U54" s="344"/>
      <c r="V54" s="344"/>
      <c r="W54" s="344"/>
      <c r="X54" s="344"/>
    </row>
    <row r="55" spans="1:24" s="167" customFormat="1">
      <c r="A55" s="164"/>
      <c r="B55" s="165"/>
      <c r="C55" s="174"/>
      <c r="D55" s="174"/>
      <c r="E55" s="174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74"/>
      <c r="R55" s="174"/>
      <c r="S55" s="174"/>
      <c r="T55" s="174"/>
      <c r="U55" s="166"/>
      <c r="V55" s="166"/>
      <c r="W55" s="166"/>
      <c r="X55" s="166"/>
    </row>
    <row r="56" spans="1:24" s="167" customFormat="1">
      <c r="A56" s="164"/>
      <c r="B56" s="165"/>
      <c r="C56" s="174"/>
      <c r="D56" s="174"/>
      <c r="E56" s="174"/>
      <c r="F56" s="174"/>
      <c r="G56" s="174"/>
      <c r="H56" s="174"/>
      <c r="I56" s="174"/>
      <c r="J56" s="174"/>
      <c r="K56" s="174"/>
      <c r="L56" s="174"/>
      <c r="M56" s="174"/>
      <c r="N56" s="174"/>
      <c r="O56" s="174"/>
      <c r="P56" s="174"/>
      <c r="Q56" s="174"/>
      <c r="R56" s="174"/>
      <c r="S56" s="174"/>
      <c r="T56" s="174"/>
      <c r="U56" s="166"/>
      <c r="V56" s="166"/>
      <c r="W56" s="166"/>
      <c r="X56" s="166"/>
    </row>
    <row r="57" spans="1:24" s="141" customFormat="1">
      <c r="A57" s="143"/>
      <c r="X57" s="371"/>
    </row>
    <row r="58" spans="1:24" s="141" customFormat="1" ht="15">
      <c r="A58" s="428" t="s">
        <v>678</v>
      </c>
      <c r="B58" s="428"/>
      <c r="C58" s="428"/>
      <c r="D58" s="428"/>
      <c r="E58" s="428"/>
      <c r="F58" s="428"/>
      <c r="G58" s="428"/>
      <c r="H58" s="428"/>
      <c r="I58" s="428"/>
      <c r="J58" s="428"/>
      <c r="K58" s="428"/>
      <c r="L58" s="428"/>
      <c r="M58" s="428"/>
      <c r="N58" s="159"/>
      <c r="U58" s="160"/>
      <c r="V58" s="159"/>
      <c r="W58" s="159"/>
      <c r="X58" s="383"/>
    </row>
    <row r="59" spans="1:24" s="141" customFormat="1" ht="15">
      <c r="A59" s="158"/>
      <c r="B59" s="161"/>
      <c r="C59" s="161"/>
      <c r="D59" s="161"/>
      <c r="E59" s="161"/>
      <c r="F59" s="161"/>
      <c r="G59" s="161"/>
      <c r="H59" s="161"/>
      <c r="I59" s="161"/>
      <c r="J59" s="161"/>
      <c r="K59" s="161"/>
      <c r="L59" s="161"/>
      <c r="M59" s="161"/>
      <c r="N59" s="161"/>
      <c r="O59" s="161"/>
      <c r="P59" s="161"/>
      <c r="Q59" s="163" t="s">
        <v>56</v>
      </c>
      <c r="R59" s="163"/>
      <c r="S59" s="163"/>
      <c r="T59" s="161"/>
      <c r="U59" s="162" t="s">
        <v>57</v>
      </c>
      <c r="V59" s="163"/>
      <c r="W59" s="163"/>
      <c r="X59" s="384"/>
    </row>
    <row r="60" spans="1:24" s="141" customFormat="1" ht="15">
      <c r="A60" s="158"/>
      <c r="B60" s="161"/>
      <c r="C60" s="161"/>
      <c r="D60" s="161"/>
      <c r="E60" s="161"/>
      <c r="F60" s="161"/>
      <c r="G60" s="161"/>
      <c r="H60" s="161"/>
      <c r="I60" s="161"/>
      <c r="J60" s="161"/>
      <c r="K60" s="161"/>
      <c r="L60" s="161"/>
      <c r="M60" s="161"/>
      <c r="N60" s="161"/>
      <c r="O60" s="161"/>
      <c r="P60" s="161"/>
      <c r="Q60" s="161"/>
      <c r="R60" s="161"/>
      <c r="S60" s="161"/>
      <c r="T60" s="161"/>
      <c r="U60" s="162" t="s">
        <v>58</v>
      </c>
      <c r="V60" s="162"/>
      <c r="W60" s="162"/>
      <c r="X60" s="384"/>
    </row>
    <row r="61" spans="1:24" s="141" customFormat="1">
      <c r="A61" s="143"/>
      <c r="X61" s="371"/>
    </row>
    <row r="62" spans="1:24" s="141" customFormat="1">
      <c r="A62" s="143"/>
      <c r="X62" s="371"/>
    </row>
    <row r="63" spans="1:24" s="141" customFormat="1">
      <c r="A63" s="143"/>
      <c r="X63" s="371"/>
    </row>
    <row r="64" spans="1:24" s="141" customFormat="1">
      <c r="A64" s="143"/>
      <c r="X64" s="371"/>
    </row>
    <row r="65" spans="1:25" s="141" customFormat="1" ht="15">
      <c r="A65" s="330">
        <v>2</v>
      </c>
      <c r="B65" s="330">
        <v>3</v>
      </c>
      <c r="C65" s="330">
        <v>1</v>
      </c>
      <c r="D65" s="330">
        <v>5</v>
      </c>
      <c r="E65" s="330">
        <v>7</v>
      </c>
      <c r="F65" s="330">
        <v>5</v>
      </c>
      <c r="G65" s="330">
        <v>7</v>
      </c>
      <c r="H65" s="330">
        <v>4</v>
      </c>
      <c r="I65" s="330">
        <v>4</v>
      </c>
      <c r="J65" s="330">
        <v>7</v>
      </c>
      <c r="K65" s="330">
        <v>7</v>
      </c>
      <c r="L65" s="330">
        <v>8</v>
      </c>
      <c r="M65" s="330">
        <v>5</v>
      </c>
      <c r="N65" s="330">
        <v>7</v>
      </c>
      <c r="O65" s="330">
        <v>2</v>
      </c>
      <c r="P65" s="330">
        <f>P2</f>
        <v>1</v>
      </c>
      <c r="Q65" s="330">
        <f>Q2</f>
        <v>3</v>
      </c>
      <c r="X65" s="371"/>
    </row>
    <row r="66" spans="1:25" s="141" customFormat="1" ht="5.25" customHeight="1">
      <c r="A66" s="143"/>
      <c r="X66" s="371"/>
    </row>
    <row r="67" spans="1:25" s="141" customFormat="1">
      <c r="A67" s="314" t="s">
        <v>1</v>
      </c>
      <c r="B67" s="314"/>
      <c r="C67" s="314"/>
      <c r="D67" s="314"/>
      <c r="E67" s="314"/>
      <c r="F67" s="314"/>
      <c r="G67" s="314"/>
      <c r="H67" s="314"/>
      <c r="I67" s="314"/>
      <c r="J67" s="314"/>
      <c r="K67" s="314"/>
      <c r="L67" s="314"/>
      <c r="M67" s="314"/>
      <c r="N67" s="314"/>
      <c r="O67" s="314"/>
      <c r="P67" s="314"/>
      <c r="Q67" s="314"/>
      <c r="X67" s="371"/>
    </row>
    <row r="68" spans="1:25" s="141" customFormat="1">
      <c r="A68" s="143"/>
      <c r="X68" s="371"/>
    </row>
    <row r="69" spans="1:25" s="141" customFormat="1" ht="15">
      <c r="A69" s="330">
        <f t="shared" ref="A69:F69" si="0">A6</f>
        <v>1</v>
      </c>
      <c r="B69" s="330">
        <f t="shared" si="0"/>
        <v>3</v>
      </c>
      <c r="C69" s="330" t="str">
        <f t="shared" si="0"/>
        <v>-</v>
      </c>
      <c r="D69" s="330" t="str">
        <f t="shared" si="0"/>
        <v>0</v>
      </c>
      <c r="E69" s="330">
        <f t="shared" si="0"/>
        <v>9</v>
      </c>
      <c r="F69" s="330" t="str">
        <f t="shared" si="0"/>
        <v>-</v>
      </c>
      <c r="G69" s="330">
        <v>1</v>
      </c>
      <c r="H69" s="330">
        <v>4</v>
      </c>
      <c r="I69" s="330">
        <v>4</v>
      </c>
      <c r="J69" s="331">
        <v>6</v>
      </c>
      <c r="K69" s="330">
        <v>2</v>
      </c>
      <c r="L69" s="330">
        <v>5</v>
      </c>
      <c r="X69" s="371"/>
    </row>
    <row r="70" spans="1:25" s="141" customFormat="1" ht="6" customHeight="1">
      <c r="A70" s="143"/>
      <c r="X70" s="371"/>
    </row>
    <row r="71" spans="1:25" s="141" customFormat="1">
      <c r="A71" s="314" t="s">
        <v>6</v>
      </c>
      <c r="B71" s="314"/>
      <c r="C71" s="314"/>
      <c r="D71" s="314"/>
      <c r="E71" s="314"/>
      <c r="F71" s="314"/>
      <c r="G71" s="314"/>
      <c r="H71" s="314"/>
      <c r="I71" s="314"/>
      <c r="J71" s="314"/>
      <c r="K71" s="314"/>
      <c r="L71" s="314"/>
      <c r="X71" s="371"/>
    </row>
    <row r="72" spans="1:25" s="141" customFormat="1">
      <c r="A72" s="143"/>
      <c r="X72" s="371"/>
    </row>
    <row r="73" spans="1:25" s="141" customFormat="1">
      <c r="A73" s="143"/>
      <c r="X73" s="371"/>
    </row>
    <row r="74" spans="1:25" s="141" customFormat="1">
      <c r="A74" s="143"/>
      <c r="X74" s="371"/>
    </row>
    <row r="75" spans="1:25" s="141" customFormat="1">
      <c r="A75" s="143"/>
      <c r="X75" s="371"/>
    </row>
    <row r="76" spans="1:25" s="141" customFormat="1" ht="19">
      <c r="A76" s="364" t="str">
        <f>+A12</f>
        <v>Mogyoród Településüzemeltető Nonprofit Kft. 2025.évi beszámoló</v>
      </c>
      <c r="B76" s="144"/>
      <c r="C76" s="144"/>
      <c r="D76" s="144"/>
      <c r="E76" s="144"/>
      <c r="F76" s="144"/>
      <c r="G76" s="144"/>
      <c r="H76" s="144"/>
      <c r="I76" s="364"/>
      <c r="J76" s="364"/>
      <c r="K76" s="364"/>
      <c r="L76" s="364"/>
      <c r="M76" s="364"/>
      <c r="N76" s="364"/>
      <c r="O76" s="364"/>
      <c r="P76" s="364"/>
      <c r="Q76" s="364"/>
      <c r="R76" s="364"/>
      <c r="S76" s="364"/>
      <c r="T76" s="364"/>
      <c r="U76" s="364"/>
      <c r="V76" s="144"/>
      <c r="W76" s="144"/>
      <c r="X76" s="385"/>
      <c r="Y76" s="145"/>
    </row>
    <row r="77" spans="1:25" s="141" customFormat="1" ht="19">
      <c r="A77" s="426" t="str">
        <f>+M13</f>
        <v>2025.01.01-2025.12.31</v>
      </c>
      <c r="B77" s="426"/>
      <c r="C77" s="426"/>
      <c r="D77" s="426"/>
      <c r="E77" s="426"/>
      <c r="F77" s="426"/>
      <c r="G77" s="426"/>
      <c r="H77" s="426"/>
      <c r="I77" s="426"/>
      <c r="J77" s="426"/>
      <c r="K77" s="426"/>
      <c r="L77" s="426"/>
      <c r="M77" s="426"/>
      <c r="N77" s="426"/>
      <c r="O77" s="426"/>
      <c r="P77" s="426"/>
      <c r="Q77" s="426"/>
      <c r="R77" s="426"/>
      <c r="S77" s="426"/>
      <c r="T77" s="426"/>
      <c r="U77" s="426"/>
      <c r="V77" s="426"/>
      <c r="W77" s="426"/>
      <c r="X77" s="426"/>
    </row>
    <row r="78" spans="1:25" s="141" customFormat="1" ht="16">
      <c r="A78" s="143"/>
      <c r="O78" s="431" t="s">
        <v>628</v>
      </c>
      <c r="P78" s="431"/>
      <c r="Q78" s="431"/>
      <c r="R78" s="431"/>
      <c r="S78" s="431"/>
      <c r="T78" s="431"/>
      <c r="X78" s="371"/>
    </row>
    <row r="79" spans="1:25" s="141" customFormat="1">
      <c r="A79" s="168" t="s">
        <v>90</v>
      </c>
      <c r="B79" s="168"/>
      <c r="C79" s="168"/>
      <c r="D79" s="168"/>
      <c r="E79" s="168"/>
      <c r="F79" s="168"/>
      <c r="G79" s="168"/>
      <c r="H79" s="168"/>
      <c r="I79" s="168"/>
      <c r="J79" s="168"/>
      <c r="K79" s="168"/>
      <c r="X79" s="371"/>
    </row>
    <row r="80" spans="1:25" s="141" customFormat="1">
      <c r="A80" s="169" t="s">
        <v>91</v>
      </c>
      <c r="B80" s="169"/>
      <c r="C80" s="169"/>
      <c r="D80" s="169"/>
      <c r="E80" s="169"/>
      <c r="F80" s="169"/>
      <c r="G80" s="169"/>
      <c r="H80" s="169"/>
      <c r="I80" s="169"/>
      <c r="J80" s="169"/>
      <c r="K80" s="169"/>
      <c r="X80" s="371"/>
    </row>
    <row r="81" spans="1:24" s="141" customFormat="1" ht="15" thickBot="1">
      <c r="A81" s="143"/>
      <c r="X81" s="164" t="s">
        <v>8</v>
      </c>
    </row>
    <row r="82" spans="1:24" s="141" customFormat="1" ht="32.25" customHeight="1" thickBot="1">
      <c r="A82" s="147"/>
      <c r="B82" s="235" t="s">
        <v>9</v>
      </c>
      <c r="C82" s="232"/>
      <c r="D82" s="232"/>
      <c r="E82" s="232"/>
      <c r="F82" s="232"/>
      <c r="G82" s="232"/>
      <c r="H82" s="232"/>
      <c r="I82" s="232"/>
      <c r="J82" s="232"/>
      <c r="K82" s="232"/>
      <c r="L82" s="232"/>
      <c r="M82" s="232"/>
      <c r="N82" s="232"/>
      <c r="O82" s="232"/>
      <c r="P82" s="232"/>
      <c r="Q82" s="232"/>
      <c r="R82" s="232"/>
      <c r="S82" s="232"/>
      <c r="T82" s="232"/>
      <c r="U82" s="420" t="s">
        <v>10</v>
      </c>
      <c r="V82" s="421" t="s">
        <v>11</v>
      </c>
      <c r="W82" s="421" t="s">
        <v>630</v>
      </c>
      <c r="X82" s="422" t="s">
        <v>12</v>
      </c>
    </row>
    <row r="83" spans="1:24" ht="14" customHeight="1">
      <c r="A83" s="172" t="s">
        <v>92</v>
      </c>
      <c r="B83" s="284" t="s">
        <v>655</v>
      </c>
      <c r="C83" s="282"/>
      <c r="D83" s="282"/>
      <c r="E83" s="282"/>
      <c r="F83" s="282"/>
      <c r="G83" s="282"/>
      <c r="H83" s="282"/>
      <c r="I83" s="282"/>
      <c r="J83" s="282"/>
      <c r="K83" s="282"/>
      <c r="L83" s="282"/>
      <c r="M83" s="282"/>
      <c r="N83" s="282"/>
      <c r="O83" s="282"/>
      <c r="P83" s="282"/>
      <c r="Q83" s="282"/>
      <c r="R83" s="282"/>
      <c r="S83" s="282"/>
      <c r="T83" s="282"/>
      <c r="U83" s="417">
        <v>193174</v>
      </c>
      <c r="V83" s="418" t="e">
        <f>SUM(#REF!)</f>
        <v>#REF!</v>
      </c>
      <c r="W83" s="419"/>
      <c r="X83" s="417">
        <f>170198+28207</f>
        <v>198405</v>
      </c>
    </row>
    <row r="84" spans="1:24" ht="14" customHeight="1">
      <c r="A84" s="358" t="s">
        <v>631</v>
      </c>
      <c r="B84" s="359" t="s">
        <v>656</v>
      </c>
      <c r="C84" s="282"/>
      <c r="D84" s="282"/>
      <c r="E84" s="282"/>
      <c r="F84" s="282"/>
      <c r="G84" s="282"/>
      <c r="H84" s="282"/>
      <c r="I84" s="282"/>
      <c r="J84" s="282"/>
      <c r="K84" s="282"/>
      <c r="L84" s="282"/>
      <c r="M84" s="282"/>
      <c r="N84" s="282"/>
      <c r="O84" s="282"/>
      <c r="P84" s="282"/>
      <c r="Q84" s="282"/>
      <c r="R84" s="282"/>
      <c r="S84" s="282"/>
      <c r="T84" s="282"/>
      <c r="U84" s="414">
        <v>0</v>
      </c>
      <c r="V84" s="412"/>
      <c r="W84" s="335">
        <v>0</v>
      </c>
      <c r="X84" s="414">
        <v>3217</v>
      </c>
    </row>
    <row r="85" spans="1:24" ht="14" customHeight="1">
      <c r="A85" s="172" t="s">
        <v>95</v>
      </c>
      <c r="B85" s="284" t="s">
        <v>94</v>
      </c>
      <c r="C85" s="282"/>
      <c r="D85" s="282"/>
      <c r="E85" s="282"/>
      <c r="F85" s="282"/>
      <c r="G85" s="282"/>
      <c r="H85" s="282"/>
      <c r="I85" s="282"/>
      <c r="J85" s="282"/>
      <c r="K85" s="282"/>
      <c r="L85" s="282"/>
      <c r="M85" s="282"/>
      <c r="N85" s="282"/>
      <c r="O85" s="282"/>
      <c r="P85" s="282"/>
      <c r="Q85" s="282"/>
      <c r="R85" s="282"/>
      <c r="S85" s="282"/>
      <c r="T85" s="282"/>
      <c r="U85" s="415">
        <v>219230</v>
      </c>
      <c r="V85" s="339"/>
      <c r="W85" s="336"/>
      <c r="X85" s="415">
        <v>268034</v>
      </c>
    </row>
    <row r="86" spans="1:24" ht="14" customHeight="1">
      <c r="A86" s="172"/>
      <c r="B86" s="360" t="s">
        <v>633</v>
      </c>
      <c r="C86" s="282"/>
      <c r="D86" s="282"/>
      <c r="E86" s="282"/>
      <c r="F86" s="282"/>
      <c r="G86" s="282"/>
      <c r="H86" s="282"/>
      <c r="I86" s="282"/>
      <c r="J86" s="282"/>
      <c r="K86" s="282"/>
      <c r="L86" s="282"/>
      <c r="M86" s="282"/>
      <c r="N86" s="282"/>
      <c r="O86" s="282"/>
      <c r="P86" s="282"/>
      <c r="Q86" s="282"/>
      <c r="R86" s="282"/>
      <c r="S86" s="282"/>
      <c r="T86" s="282"/>
      <c r="U86" s="415"/>
      <c r="V86" s="339"/>
      <c r="W86" s="336"/>
      <c r="X86" s="415"/>
    </row>
    <row r="87" spans="1:24" ht="14" customHeight="1">
      <c r="A87" s="172" t="s">
        <v>632</v>
      </c>
      <c r="B87" s="284" t="s">
        <v>657</v>
      </c>
      <c r="C87" s="282"/>
      <c r="D87" s="282"/>
      <c r="E87" s="282"/>
      <c r="F87" s="282"/>
      <c r="G87" s="282"/>
      <c r="H87" s="282"/>
      <c r="I87" s="282"/>
      <c r="J87" s="282"/>
      <c r="K87" s="282"/>
      <c r="L87" s="282"/>
      <c r="M87" s="282"/>
      <c r="N87" s="282"/>
      <c r="O87" s="282"/>
      <c r="P87" s="282"/>
      <c r="Q87" s="282"/>
      <c r="R87" s="282"/>
      <c r="S87" s="282"/>
      <c r="T87" s="282"/>
      <c r="U87" s="414">
        <v>152465</v>
      </c>
      <c r="V87" s="412" t="e">
        <f>SUM(#REF!)</f>
        <v>#REF!</v>
      </c>
      <c r="W87" s="416">
        <v>0</v>
      </c>
      <c r="X87" s="414">
        <f>127159+6203+3374+193</f>
        <v>136929</v>
      </c>
    </row>
    <row r="88" spans="1:24" ht="14" customHeight="1">
      <c r="A88" s="172" t="s">
        <v>97</v>
      </c>
      <c r="B88" s="284" t="s">
        <v>658</v>
      </c>
      <c r="C88" s="282"/>
      <c r="D88" s="282"/>
      <c r="E88" s="282"/>
      <c r="F88" s="282"/>
      <c r="G88" s="282"/>
      <c r="H88" s="282"/>
      <c r="I88" s="282"/>
      <c r="J88" s="282"/>
      <c r="K88" s="282"/>
      <c r="L88" s="282"/>
      <c r="M88" s="282"/>
      <c r="N88" s="282"/>
      <c r="O88" s="282"/>
      <c r="P88" s="282"/>
      <c r="Q88" s="282"/>
      <c r="R88" s="282"/>
      <c r="S88" s="282"/>
      <c r="T88" s="282"/>
      <c r="U88" s="414">
        <v>230738</v>
      </c>
      <c r="V88" s="412" t="e">
        <f>SUM(#REF!)</f>
        <v>#REF!</v>
      </c>
      <c r="W88" s="335"/>
      <c r="X88" s="414">
        <f>210546+15087+23621</f>
        <v>249254</v>
      </c>
    </row>
    <row r="89" spans="1:24" ht="14" customHeight="1">
      <c r="A89" s="172" t="s">
        <v>98</v>
      </c>
      <c r="B89" s="284" t="s">
        <v>99</v>
      </c>
      <c r="C89" s="282"/>
      <c r="D89" s="282"/>
      <c r="E89" s="282"/>
      <c r="F89" s="282"/>
      <c r="G89" s="282"/>
      <c r="H89" s="282"/>
      <c r="I89" s="282"/>
      <c r="J89" s="282"/>
      <c r="K89" s="282"/>
      <c r="L89" s="282"/>
      <c r="M89" s="282"/>
      <c r="N89" s="282"/>
      <c r="O89" s="282"/>
      <c r="P89" s="282"/>
      <c r="Q89" s="282"/>
      <c r="R89" s="282"/>
      <c r="S89" s="282"/>
      <c r="T89" s="282"/>
      <c r="U89" s="415">
        <v>12613</v>
      </c>
      <c r="V89" s="339"/>
      <c r="W89" s="336"/>
      <c r="X89" s="415">
        <v>30456</v>
      </c>
    </row>
    <row r="90" spans="1:24" ht="14" customHeight="1">
      <c r="A90" s="172" t="s">
        <v>100</v>
      </c>
      <c r="B90" s="284" t="s">
        <v>102</v>
      </c>
      <c r="C90" s="282"/>
      <c r="D90" s="282"/>
      <c r="E90" s="282"/>
      <c r="F90" s="282"/>
      <c r="G90" s="282"/>
      <c r="H90" s="282"/>
      <c r="I90" s="282"/>
      <c r="J90" s="282"/>
      <c r="K90" s="282"/>
      <c r="L90" s="282"/>
      <c r="M90" s="282"/>
      <c r="N90" s="282"/>
      <c r="O90" s="282"/>
      <c r="P90" s="282"/>
      <c r="Q90" s="282"/>
      <c r="R90" s="282"/>
      <c r="S90" s="282"/>
      <c r="T90" s="282"/>
      <c r="U90" s="415">
        <f>18888-50</f>
        <v>18838</v>
      </c>
      <c r="V90" s="339"/>
      <c r="W90" s="336"/>
      <c r="X90" s="415">
        <v>25273</v>
      </c>
    </row>
    <row r="91" spans="1:24" ht="14" customHeight="1">
      <c r="A91" s="172"/>
      <c r="B91" s="360" t="s">
        <v>633</v>
      </c>
      <c r="C91" s="282"/>
      <c r="D91" s="282"/>
      <c r="E91" s="282"/>
      <c r="F91" s="282"/>
      <c r="G91" s="282"/>
      <c r="H91" s="282"/>
      <c r="I91" s="282"/>
      <c r="J91" s="282"/>
      <c r="K91" s="282"/>
      <c r="L91" s="282"/>
      <c r="M91" s="282"/>
      <c r="N91" s="282"/>
      <c r="O91" s="282"/>
      <c r="P91" s="282"/>
      <c r="Q91" s="282"/>
      <c r="R91" s="282"/>
      <c r="S91" s="282"/>
      <c r="T91" s="282"/>
      <c r="U91" s="415"/>
      <c r="V91" s="339"/>
      <c r="W91" s="336"/>
      <c r="X91" s="415"/>
    </row>
    <row r="92" spans="1:24" ht="14" customHeight="1">
      <c r="A92" s="172" t="s">
        <v>103</v>
      </c>
      <c r="B92" s="286" t="s">
        <v>634</v>
      </c>
      <c r="C92" s="282"/>
      <c r="D92" s="282"/>
      <c r="E92" s="282"/>
      <c r="F92" s="282"/>
      <c r="G92" s="282"/>
      <c r="H92" s="282"/>
      <c r="I92" s="282"/>
      <c r="J92" s="282"/>
      <c r="K92" s="282"/>
      <c r="L92" s="282"/>
      <c r="M92" s="282"/>
      <c r="N92" s="282"/>
      <c r="O92" s="282"/>
      <c r="P92" s="282"/>
      <c r="Q92" s="282"/>
      <c r="R92" s="282"/>
      <c r="S92" s="282"/>
      <c r="T92" s="282"/>
      <c r="U92" s="414">
        <f>+U83+U84+U85-U87-U88-U89-U90-U91</f>
        <v>-2250</v>
      </c>
      <c r="V92" s="413" t="e">
        <f>+V83+V84+V85-V87-V88-V89-V90-V91</f>
        <v>#REF!</v>
      </c>
      <c r="W92" s="416">
        <f>+W83+W84+W85-W87-W88-W89-W90-W91</f>
        <v>0</v>
      </c>
      <c r="X92" s="414">
        <f>+X83+X84+X85-X87-X88-X89-X90-X91</f>
        <v>27744</v>
      </c>
    </row>
    <row r="93" spans="1:24" ht="14" customHeight="1">
      <c r="A93" s="172" t="s">
        <v>101</v>
      </c>
      <c r="B93" s="284" t="s">
        <v>659</v>
      </c>
      <c r="C93" s="282"/>
      <c r="D93" s="282"/>
      <c r="E93" s="282"/>
      <c r="F93" s="282"/>
      <c r="G93" s="282"/>
      <c r="H93" s="282"/>
      <c r="I93" s="282"/>
      <c r="J93" s="282"/>
      <c r="K93" s="282"/>
      <c r="L93" s="282"/>
      <c r="M93" s="282"/>
      <c r="N93" s="282"/>
      <c r="O93" s="282"/>
      <c r="P93" s="282"/>
      <c r="Q93" s="282"/>
      <c r="R93" s="282"/>
      <c r="S93" s="282"/>
      <c r="T93" s="282"/>
      <c r="U93" s="414">
        <v>0</v>
      </c>
      <c r="V93" s="412" t="e">
        <f>SUM(#REF!)</f>
        <v>#REF!</v>
      </c>
      <c r="W93" s="335"/>
      <c r="X93" s="414">
        <v>0</v>
      </c>
    </row>
    <row r="94" spans="1:24" ht="14" customHeight="1">
      <c r="A94" s="172" t="s">
        <v>104</v>
      </c>
      <c r="B94" s="284" t="s">
        <v>660</v>
      </c>
      <c r="C94" s="282"/>
      <c r="D94" s="282"/>
      <c r="E94" s="282"/>
      <c r="F94" s="282"/>
      <c r="G94" s="282"/>
      <c r="H94" s="282"/>
      <c r="I94" s="282"/>
      <c r="J94" s="282"/>
      <c r="K94" s="282"/>
      <c r="L94" s="282"/>
      <c r="M94" s="282"/>
      <c r="N94" s="282"/>
      <c r="O94" s="282"/>
      <c r="P94" s="282"/>
      <c r="Q94" s="282"/>
      <c r="R94" s="282"/>
      <c r="S94" s="282"/>
      <c r="T94" s="282"/>
      <c r="U94" s="414">
        <v>0</v>
      </c>
      <c r="V94" s="412" t="e">
        <f>SUM(#REF!)</f>
        <v>#REF!</v>
      </c>
      <c r="W94" s="335"/>
      <c r="X94" s="414">
        <v>0</v>
      </c>
    </row>
    <row r="95" spans="1:24" ht="14" customHeight="1">
      <c r="A95" s="172" t="s">
        <v>106</v>
      </c>
      <c r="B95" s="284" t="s">
        <v>635</v>
      </c>
      <c r="C95" s="282"/>
      <c r="D95" s="282"/>
      <c r="E95" s="282"/>
      <c r="F95" s="282"/>
      <c r="G95" s="282"/>
      <c r="H95" s="282"/>
      <c r="I95" s="282"/>
      <c r="J95" s="282"/>
      <c r="K95" s="282"/>
      <c r="L95" s="282"/>
      <c r="M95" s="282"/>
      <c r="N95" s="282"/>
      <c r="O95" s="282"/>
      <c r="P95" s="282"/>
      <c r="Q95" s="282"/>
      <c r="R95" s="282"/>
      <c r="S95" s="282"/>
      <c r="T95" s="282"/>
      <c r="U95" s="414">
        <f>U93-U94</f>
        <v>0</v>
      </c>
      <c r="V95" s="413" t="e">
        <f>+V93-V94</f>
        <v>#REF!</v>
      </c>
      <c r="W95" s="416">
        <f>+W93-W94</f>
        <v>0</v>
      </c>
      <c r="X95" s="414">
        <f>X93-X94</f>
        <v>0</v>
      </c>
    </row>
    <row r="96" spans="1:24" ht="14" customHeight="1">
      <c r="A96" s="172" t="s">
        <v>672</v>
      </c>
      <c r="B96" s="284" t="s">
        <v>112</v>
      </c>
      <c r="C96" s="282"/>
      <c r="D96" s="282"/>
      <c r="E96" s="282"/>
      <c r="F96" s="282"/>
      <c r="G96" s="282"/>
      <c r="H96" s="282"/>
      <c r="I96" s="282"/>
      <c r="J96" s="282"/>
      <c r="K96" s="282"/>
      <c r="L96" s="282"/>
      <c r="M96" s="282"/>
      <c r="N96" s="282"/>
      <c r="O96" s="282"/>
      <c r="P96" s="282"/>
      <c r="Q96" s="282"/>
      <c r="R96" s="282"/>
      <c r="S96" s="282"/>
      <c r="T96" s="282"/>
      <c r="U96" s="414">
        <f>U92+U95</f>
        <v>-2250</v>
      </c>
      <c r="V96" s="413" t="e">
        <f>V92+V93</f>
        <v>#REF!</v>
      </c>
      <c r="W96" s="416">
        <f>W92+W93</f>
        <v>0</v>
      </c>
      <c r="X96" s="414">
        <f>X92+X95</f>
        <v>27744</v>
      </c>
    </row>
    <row r="97" spans="1:25" ht="14" customHeight="1">
      <c r="A97" s="172" t="s">
        <v>673</v>
      </c>
      <c r="B97" s="284" t="s">
        <v>114</v>
      </c>
      <c r="C97" s="282"/>
      <c r="D97" s="282"/>
      <c r="E97" s="282"/>
      <c r="F97" s="282"/>
      <c r="G97" s="282"/>
      <c r="H97" s="282"/>
      <c r="I97" s="282"/>
      <c r="J97" s="282"/>
      <c r="K97" s="282"/>
      <c r="L97" s="282"/>
      <c r="M97" s="282"/>
      <c r="N97" s="282"/>
      <c r="O97" s="282"/>
      <c r="P97" s="282"/>
      <c r="Q97" s="282"/>
      <c r="R97" s="282"/>
      <c r="S97" s="282"/>
      <c r="T97" s="282"/>
      <c r="U97" s="415">
        <v>0</v>
      </c>
      <c r="V97" s="339"/>
      <c r="W97" s="336"/>
      <c r="X97" s="415">
        <v>37</v>
      </c>
    </row>
    <row r="98" spans="1:25" ht="14" customHeight="1">
      <c r="A98" s="172" t="s">
        <v>402</v>
      </c>
      <c r="B98" s="284" t="s">
        <v>636</v>
      </c>
      <c r="C98" s="282"/>
      <c r="D98" s="282"/>
      <c r="E98" s="282"/>
      <c r="F98" s="282"/>
      <c r="G98" s="282"/>
      <c r="H98" s="282"/>
      <c r="I98" s="282"/>
      <c r="J98" s="282"/>
      <c r="K98" s="282"/>
      <c r="L98" s="282"/>
      <c r="M98" s="282"/>
      <c r="N98" s="282"/>
      <c r="O98" s="282"/>
      <c r="P98" s="282"/>
      <c r="Q98" s="282"/>
      <c r="R98" s="282"/>
      <c r="S98" s="282"/>
      <c r="T98" s="282"/>
      <c r="U98" s="414">
        <f>+U96-U97</f>
        <v>-2250</v>
      </c>
      <c r="V98" s="413" t="e">
        <f>+V96-V97</f>
        <v>#REF!</v>
      </c>
      <c r="W98" s="416">
        <f>+W96-W97</f>
        <v>0</v>
      </c>
      <c r="X98" s="414">
        <f>+X96-X97</f>
        <v>27707</v>
      </c>
    </row>
    <row r="99" spans="1:25" s="141" customFormat="1">
      <c r="A99" s="143"/>
      <c r="X99" s="411"/>
    </row>
    <row r="100" spans="1:25" s="141" customFormat="1">
      <c r="A100" s="143"/>
      <c r="X100" s="371"/>
    </row>
    <row r="101" spans="1:25" s="141" customFormat="1">
      <c r="A101" s="143"/>
      <c r="X101" s="371"/>
    </row>
    <row r="102" spans="1:25" s="141" customFormat="1">
      <c r="A102" s="143"/>
      <c r="X102" s="371"/>
    </row>
    <row r="103" spans="1:25" s="141" customFormat="1" ht="15">
      <c r="A103" s="427" t="str">
        <f>+A58</f>
        <v>Keltezés: Mogyoród, 2026.04.12</v>
      </c>
      <c r="B103" s="427"/>
      <c r="C103" s="427"/>
      <c r="D103" s="427"/>
      <c r="E103" s="427"/>
      <c r="F103" s="427"/>
      <c r="G103" s="427"/>
      <c r="H103" s="427"/>
      <c r="I103" s="427"/>
      <c r="J103" s="427"/>
      <c r="K103" s="427"/>
      <c r="L103" s="427"/>
      <c r="M103" s="427"/>
      <c r="N103" s="427"/>
      <c r="U103" s="160"/>
      <c r="V103" s="159"/>
      <c r="W103" s="159"/>
      <c r="X103" s="383"/>
    </row>
    <row r="104" spans="1:25" s="141" customFormat="1" ht="15">
      <c r="A104" s="158"/>
      <c r="B104" s="161"/>
      <c r="C104" s="161"/>
      <c r="D104" s="161"/>
      <c r="E104" s="161"/>
      <c r="F104" s="161"/>
      <c r="G104" s="161"/>
      <c r="H104" s="161"/>
      <c r="I104" s="161"/>
      <c r="J104" s="161"/>
      <c r="K104" s="161"/>
      <c r="L104" s="161"/>
      <c r="M104" s="161"/>
      <c r="N104" s="161"/>
      <c r="O104" s="161"/>
      <c r="P104" s="161"/>
      <c r="Q104" s="163" t="s">
        <v>56</v>
      </c>
      <c r="R104" s="163"/>
      <c r="S104" s="163"/>
      <c r="T104" s="161"/>
      <c r="U104" s="162" t="s">
        <v>57</v>
      </c>
      <c r="V104" s="163"/>
      <c r="W104" s="163"/>
      <c r="X104" s="384"/>
      <c r="Y104" s="161"/>
    </row>
    <row r="105" spans="1:25" s="141" customFormat="1" ht="15">
      <c r="A105" s="158"/>
      <c r="B105" s="161"/>
      <c r="C105" s="161"/>
      <c r="D105" s="161"/>
      <c r="E105" s="161"/>
      <c r="F105" s="161"/>
      <c r="G105" s="161"/>
      <c r="H105" s="161"/>
      <c r="I105" s="161"/>
      <c r="J105" s="161"/>
      <c r="K105" s="161"/>
      <c r="L105" s="161"/>
      <c r="M105" s="161"/>
      <c r="N105" s="161"/>
      <c r="O105" s="161"/>
      <c r="P105" s="161"/>
      <c r="Q105" s="161"/>
      <c r="R105" s="161"/>
      <c r="S105" s="161"/>
      <c r="T105" s="161"/>
      <c r="U105" s="162" t="s">
        <v>58</v>
      </c>
      <c r="V105" s="162"/>
      <c r="W105" s="162"/>
      <c r="X105" s="384"/>
      <c r="Y105" s="161"/>
    </row>
    <row r="106" spans="1:25" s="141" customFormat="1">
      <c r="A106" s="143"/>
      <c r="X106" s="371"/>
    </row>
    <row r="107" spans="1:25" s="141" customFormat="1">
      <c r="A107" s="143"/>
      <c r="X107" s="371"/>
    </row>
    <row r="108" spans="1:25" s="141" customFormat="1">
      <c r="A108" s="143"/>
      <c r="X108" s="371"/>
    </row>
    <row r="109" spans="1:25" s="141" customFormat="1">
      <c r="A109" s="143"/>
      <c r="X109" s="371"/>
    </row>
    <row r="110" spans="1:25" s="141" customFormat="1">
      <c r="A110" s="143"/>
      <c r="U110" s="2"/>
      <c r="V110" s="2"/>
      <c r="W110" s="2"/>
      <c r="X110" s="367"/>
    </row>
  </sheetData>
  <mergeCells count="7">
    <mergeCell ref="A12:X12"/>
    <mergeCell ref="M13:T13"/>
    <mergeCell ref="A103:N103"/>
    <mergeCell ref="A58:M58"/>
    <mergeCell ref="A77:X77"/>
    <mergeCell ref="N14:T15"/>
    <mergeCell ref="O78:T78"/>
  </mergeCells>
  <phoneticPr fontId="25" type="noConversion"/>
  <pageMargins left="1.1811023622047245" right="0.39370078740157483" top="0.59055118110236227" bottom="0.39370078740157483" header="0.31496062992125984" footer="0.31496062992125984"/>
  <pageSetup paperSize="9" scale="75" orientation="portrait" blackAndWhite="1"/>
  <headerFooter alignWithMargins="0"/>
  <rowBreaks count="2" manualBreakCount="2">
    <brk id="62" max="16383" man="1"/>
    <brk id="10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54619-72F9-914E-B465-A544D1704DC6}">
  <dimension ref="A4:I142"/>
  <sheetViews>
    <sheetView showGridLines="0" showZeros="0" view="pageBreakPreview" zoomScale="125" zoomScaleNormal="112" workbookViewId="0">
      <selection activeCell="D95" sqref="D95"/>
    </sheetView>
  </sheetViews>
  <sheetFormatPr baseColWidth="10" defaultColWidth="9.19921875" defaultRowHeight="14"/>
  <cols>
    <col min="1" max="1" width="21.796875" style="3" customWidth="1"/>
    <col min="2" max="2" width="2.59765625" style="3" customWidth="1"/>
    <col min="3" max="3" width="17.59765625" style="3" customWidth="1"/>
    <col min="4" max="5" width="2.59765625" style="3" customWidth="1"/>
    <col min="6" max="6" width="13.19921875" style="5" customWidth="1"/>
    <col min="7" max="7" width="2.59765625" style="3" customWidth="1"/>
    <col min="8" max="8" width="13.3984375" style="77" customWidth="1"/>
    <col min="9" max="9" width="14.19921875" style="77" customWidth="1"/>
    <col min="10" max="16384" width="9.19921875" style="3"/>
  </cols>
  <sheetData>
    <row r="4" spans="1:9" ht="15">
      <c r="A4" s="14" t="str">
        <f>Adatok!B2</f>
        <v>MOGYORÓD NONPROFIT KFT</v>
      </c>
      <c r="B4" s="14"/>
      <c r="C4" s="1"/>
      <c r="D4" s="1"/>
      <c r="E4" s="1"/>
      <c r="F4" s="1"/>
      <c r="G4" s="1"/>
      <c r="H4" s="85"/>
      <c r="I4" s="85"/>
    </row>
    <row r="6" spans="1:9" ht="15">
      <c r="A6" s="14" t="s">
        <v>394</v>
      </c>
      <c r="B6" s="14"/>
      <c r="C6" s="1"/>
      <c r="D6" s="1"/>
      <c r="E6" s="1"/>
      <c r="F6" s="1"/>
      <c r="G6" s="1"/>
      <c r="H6" s="85"/>
      <c r="I6" s="85"/>
    </row>
    <row r="7" spans="1:9">
      <c r="A7" s="16"/>
      <c r="B7" s="16"/>
      <c r="C7" s="15"/>
      <c r="D7" s="15"/>
      <c r="E7" s="15"/>
      <c r="F7" s="44"/>
      <c r="G7" s="15"/>
      <c r="H7" s="78"/>
      <c r="I7" s="78"/>
    </row>
    <row r="8" spans="1:9" ht="15">
      <c r="A8" s="14" t="str">
        <f>CONCATENATE(Adatok!B6,". év")</f>
        <v>2025.. év</v>
      </c>
      <c r="B8" s="14"/>
      <c r="C8" s="1"/>
      <c r="D8" s="1"/>
      <c r="E8" s="1"/>
      <c r="F8" s="1"/>
      <c r="G8" s="1"/>
      <c r="H8" s="85"/>
      <c r="I8" s="85"/>
    </row>
    <row r="10" spans="1:9" ht="15" thickBot="1"/>
    <row r="11" spans="1:9" s="21" customFormat="1" ht="40" customHeight="1" thickBot="1">
      <c r="A11" s="48" t="s">
        <v>395</v>
      </c>
      <c r="B11" s="53"/>
      <c r="C11" s="66" t="s">
        <v>396</v>
      </c>
      <c r="D11" s="60"/>
      <c r="E11" s="53"/>
      <c r="F11" s="66" t="s">
        <v>397</v>
      </c>
      <c r="G11" s="60"/>
      <c r="H11" s="79" t="s">
        <v>398</v>
      </c>
      <c r="I11" s="80" t="s">
        <v>399</v>
      </c>
    </row>
    <row r="12" spans="1:9">
      <c r="A12" s="49"/>
      <c r="B12" s="54"/>
      <c r="C12" s="42"/>
      <c r="D12" s="61"/>
      <c r="E12" s="54"/>
      <c r="F12" s="71"/>
      <c r="G12" s="61"/>
      <c r="H12" s="81"/>
      <c r="I12" s="82"/>
    </row>
    <row r="13" spans="1:9" ht="15">
      <c r="A13" s="51" t="s">
        <v>400</v>
      </c>
      <c r="B13" s="55"/>
      <c r="C13" s="67" t="s">
        <v>401</v>
      </c>
      <c r="D13" s="62"/>
      <c r="E13" s="55"/>
      <c r="F13" s="67" t="s">
        <v>402</v>
      </c>
      <c r="G13" s="62"/>
      <c r="H13" s="321">
        <f>IF(Merleg_m!U19=0,"",Merleg_m!U37/Merleg_m!U19)</f>
        <v>7.3280298945559499E-2</v>
      </c>
      <c r="I13" s="322">
        <f>IF(Merleg_m!X19=0,"",Merleg_m!X37/Merleg_m!X19)</f>
        <v>0.12149787070538888</v>
      </c>
    </row>
    <row r="14" spans="1:9" ht="15">
      <c r="A14" s="51" t="s">
        <v>403</v>
      </c>
      <c r="B14" s="56"/>
      <c r="C14" s="45" t="s">
        <v>404</v>
      </c>
      <c r="D14" s="63"/>
      <c r="E14" s="68"/>
      <c r="F14" s="47" t="s">
        <v>405</v>
      </c>
      <c r="G14" s="63"/>
      <c r="H14" s="321" t="s">
        <v>628</v>
      </c>
      <c r="I14" s="322" t="s">
        <v>628</v>
      </c>
    </row>
    <row r="15" spans="1:9">
      <c r="A15" s="51"/>
      <c r="B15" s="56"/>
      <c r="C15" s="46"/>
      <c r="D15" s="63"/>
      <c r="E15" s="68"/>
      <c r="F15" s="45"/>
      <c r="G15" s="63"/>
      <c r="H15" s="75"/>
      <c r="I15" s="76"/>
    </row>
    <row r="16" spans="1:9" ht="30">
      <c r="A16" s="50" t="s">
        <v>406</v>
      </c>
      <c r="B16" s="55"/>
      <c r="C16" s="67" t="s">
        <v>401</v>
      </c>
      <c r="D16" s="62"/>
      <c r="E16" s="55"/>
      <c r="F16" s="67" t="s">
        <v>402</v>
      </c>
      <c r="G16" s="62"/>
      <c r="H16" s="321">
        <f>IF(Merleg_m!U21=0,"",Merleg_m!U37/Merleg_m!U21)</f>
        <v>7.3280721533258167E-2</v>
      </c>
      <c r="I16" s="322">
        <f>IF(Merleg_m!X21=0,"",Merleg_m!X37/Merleg_m!X21)</f>
        <v>0.12149787070538888</v>
      </c>
    </row>
    <row r="17" spans="1:9" ht="15">
      <c r="A17" s="210"/>
      <c r="B17" s="57"/>
      <c r="C17" s="18" t="s">
        <v>407</v>
      </c>
      <c r="D17" s="64"/>
      <c r="E17" s="69"/>
      <c r="F17" s="18" t="s">
        <v>408</v>
      </c>
      <c r="G17" s="64"/>
      <c r="H17" s="321" t="s">
        <v>628</v>
      </c>
      <c r="I17" s="322" t="s">
        <v>628</v>
      </c>
    </row>
    <row r="18" spans="1:9">
      <c r="A18" s="50"/>
      <c r="B18" s="57"/>
      <c r="C18" s="19"/>
      <c r="D18" s="64"/>
      <c r="E18" s="69"/>
      <c r="F18" s="18"/>
      <c r="G18" s="64"/>
      <c r="H18" s="75"/>
      <c r="I18" s="76"/>
    </row>
    <row r="19" spans="1:9" ht="15">
      <c r="A19" s="51" t="s">
        <v>409</v>
      </c>
      <c r="B19" s="56"/>
      <c r="C19" s="67" t="s">
        <v>410</v>
      </c>
      <c r="D19" s="63"/>
      <c r="E19" s="68"/>
      <c r="F19" s="67" t="s">
        <v>405</v>
      </c>
      <c r="G19" s="63"/>
      <c r="H19" s="321">
        <f>IF(Merleg_m!U19+Merleg_m!U23+Merleg_m!U28=0,"",Merleg_m!U19/(Merleg_m!U19+Merleg_m!U23+Merleg_m!U28))</f>
        <v>0.59985021861855214</v>
      </c>
      <c r="I19" s="322">
        <f>IF(Merleg_m!X19+Merleg_m!X23+Merleg_m!X28=0,"",Merleg_m!X19/(Merleg_m!X19+Merleg_m!X23+Merleg_m!X28))</f>
        <v>0.78930940797371585</v>
      </c>
    </row>
    <row r="20" spans="1:9" ht="15">
      <c r="A20" s="51"/>
      <c r="B20" s="56"/>
      <c r="C20" s="45" t="s">
        <v>411</v>
      </c>
      <c r="D20" s="65"/>
      <c r="E20" s="70"/>
      <c r="F20" s="45" t="s">
        <v>412</v>
      </c>
      <c r="G20" s="65"/>
      <c r="H20" s="321" t="s">
        <v>628</v>
      </c>
      <c r="I20" s="322" t="s">
        <v>628</v>
      </c>
    </row>
    <row r="21" spans="1:9">
      <c r="A21" s="51"/>
      <c r="B21" s="56"/>
      <c r="C21" s="45"/>
      <c r="D21" s="65"/>
      <c r="E21" s="70"/>
      <c r="F21" s="45"/>
      <c r="G21" s="65"/>
      <c r="H21" s="75"/>
      <c r="I21" s="76"/>
    </row>
    <row r="22" spans="1:9" ht="15">
      <c r="A22" s="52" t="s">
        <v>413</v>
      </c>
      <c r="B22" s="56"/>
      <c r="C22" s="67" t="s">
        <v>401</v>
      </c>
      <c r="D22" s="63"/>
      <c r="E22" s="68"/>
      <c r="F22" s="67" t="s">
        <v>402</v>
      </c>
      <c r="G22" s="63"/>
      <c r="H22" s="321">
        <f>+Merleg_m!U37/Merleg_m!U52</f>
        <v>4.3957203342926722E-2</v>
      </c>
      <c r="I22" s="322">
        <f>+Merleg_m!X37/Merleg_m!X52</f>
        <v>9.5899412396537556E-2</v>
      </c>
    </row>
    <row r="23" spans="1:9" ht="15">
      <c r="A23" s="212"/>
      <c r="B23" s="58"/>
      <c r="C23" s="45" t="s">
        <v>414</v>
      </c>
      <c r="D23" s="63"/>
      <c r="E23" s="68"/>
      <c r="F23" s="45" t="s">
        <v>415</v>
      </c>
      <c r="G23" s="65"/>
      <c r="H23" s="321" t="s">
        <v>628</v>
      </c>
      <c r="I23" s="322" t="s">
        <v>628</v>
      </c>
    </row>
    <row r="24" spans="1:9">
      <c r="A24" s="52"/>
      <c r="B24" s="58"/>
      <c r="C24" s="46"/>
      <c r="D24" s="63"/>
      <c r="E24" s="68"/>
      <c r="F24" s="45"/>
      <c r="G24" s="65"/>
      <c r="H24" s="75"/>
      <c r="I24" s="76"/>
    </row>
    <row r="25" spans="1:9" ht="15">
      <c r="A25" s="51" t="s">
        <v>416</v>
      </c>
      <c r="B25" s="56"/>
      <c r="C25" s="67" t="s">
        <v>417</v>
      </c>
      <c r="D25" s="63"/>
      <c r="E25" s="68"/>
      <c r="F25" s="67" t="s">
        <v>418</v>
      </c>
      <c r="G25" s="63"/>
      <c r="H25" s="321">
        <f>IF(Merleg_m!U37=0,"",Merleg_m!U47/Merleg_m!U37)</f>
        <v>20.455872516230574</v>
      </c>
      <c r="I25" s="322">
        <f>IF(Merleg_m!X37=0,"",Merleg_m!X47/Merleg_m!X37)</f>
        <v>8.9527888108728799</v>
      </c>
    </row>
    <row r="26" spans="1:9" ht="15">
      <c r="A26" s="51"/>
      <c r="B26" s="56"/>
      <c r="C26" s="18" t="s">
        <v>401</v>
      </c>
      <c r="D26" s="65"/>
      <c r="E26" s="70"/>
      <c r="F26" s="45" t="s">
        <v>402</v>
      </c>
      <c r="G26" s="65"/>
      <c r="H26" s="321" t="s">
        <v>628</v>
      </c>
      <c r="I26" s="322" t="s">
        <v>628</v>
      </c>
    </row>
    <row r="27" spans="1:9">
      <c r="A27" s="51"/>
      <c r="B27" s="56"/>
      <c r="C27" s="45"/>
      <c r="D27" s="65"/>
      <c r="E27" s="70"/>
      <c r="F27" s="45"/>
      <c r="G27" s="65"/>
      <c r="H27" s="75"/>
      <c r="I27" s="76"/>
    </row>
    <row r="28" spans="1:9" ht="13.5" customHeight="1">
      <c r="A28" s="51" t="s">
        <v>419</v>
      </c>
      <c r="B28" s="56"/>
      <c r="C28" s="67" t="s">
        <v>420</v>
      </c>
      <c r="D28" s="63"/>
      <c r="E28" s="68"/>
      <c r="F28" s="67" t="s">
        <v>421</v>
      </c>
      <c r="G28" s="63"/>
      <c r="H28" s="321">
        <f>IF(Merleg_m!U37=0,"",Merleg_m!U50/Merleg_m!U37)</f>
        <v>14.200236081054495</v>
      </c>
      <c r="I28" s="322">
        <f>IF(Merleg_m!X37=0,"",Merleg_m!X50/Merleg_m!X37)</f>
        <v>5.9599796698228635</v>
      </c>
    </row>
    <row r="29" spans="1:9" ht="15">
      <c r="A29" s="212"/>
      <c r="B29" s="56"/>
      <c r="C29" s="18" t="s">
        <v>401</v>
      </c>
      <c r="D29" s="64"/>
      <c r="E29" s="69"/>
      <c r="F29" s="18" t="s">
        <v>402</v>
      </c>
      <c r="G29" s="64"/>
      <c r="H29" s="321" t="s">
        <v>628</v>
      </c>
      <c r="I29" s="322" t="s">
        <v>628</v>
      </c>
    </row>
    <row r="30" spans="1:9" ht="15" thickBot="1">
      <c r="A30" s="72"/>
      <c r="B30" s="59"/>
      <c r="C30" s="73"/>
      <c r="D30" s="74"/>
      <c r="E30" s="73"/>
      <c r="F30" s="73"/>
      <c r="G30" s="73"/>
      <c r="H30" s="83"/>
      <c r="I30" s="84"/>
    </row>
    <row r="34" spans="1:9">
      <c r="I34" s="13"/>
    </row>
    <row r="36" spans="1:9" ht="15">
      <c r="A36" s="14" t="str">
        <f>Adatok!B2</f>
        <v>MOGYORÓD NONPROFIT KFT</v>
      </c>
      <c r="B36" s="14"/>
      <c r="C36" s="1"/>
      <c r="D36" s="1"/>
      <c r="E36" s="1"/>
      <c r="F36" s="1"/>
      <c r="G36" s="1"/>
      <c r="H36" s="85"/>
      <c r="I36" s="85"/>
    </row>
    <row r="38" spans="1:9" ht="15">
      <c r="A38" s="14" t="s">
        <v>422</v>
      </c>
      <c r="B38" s="14"/>
      <c r="C38" s="1"/>
      <c r="D38" s="1"/>
      <c r="E38" s="1"/>
      <c r="F38" s="1"/>
      <c r="G38" s="1"/>
      <c r="H38" s="85"/>
      <c r="I38" s="85"/>
    </row>
    <row r="40" spans="1:9" ht="15">
      <c r="A40" s="14" t="str">
        <f>CONCATENATE(Adatok!B6,". év")</f>
        <v>2025.. év</v>
      </c>
      <c r="B40" s="14"/>
      <c r="C40" s="1"/>
      <c r="D40" s="1"/>
      <c r="E40" s="1"/>
      <c r="F40" s="1"/>
      <c r="G40" s="1"/>
      <c r="H40" s="85"/>
      <c r="I40" s="85"/>
    </row>
    <row r="41" spans="1:9" ht="15" thickBot="1"/>
    <row r="42" spans="1:9" ht="46" thickBot="1">
      <c r="A42" s="48" t="s">
        <v>423</v>
      </c>
      <c r="B42" s="53"/>
      <c r="C42" s="66" t="s">
        <v>424</v>
      </c>
      <c r="D42" s="60"/>
      <c r="E42" s="53"/>
      <c r="F42" s="66" t="s">
        <v>425</v>
      </c>
      <c r="G42" s="60"/>
      <c r="H42" s="79" t="s">
        <v>426</v>
      </c>
      <c r="I42" s="80" t="s">
        <v>427</v>
      </c>
    </row>
    <row r="43" spans="1:9">
      <c r="A43" s="49"/>
      <c r="B43" s="54" t="s">
        <v>428</v>
      </c>
      <c r="C43" s="42" t="s">
        <v>428</v>
      </c>
      <c r="D43" s="61"/>
      <c r="E43" s="54"/>
      <c r="F43" s="71"/>
      <c r="G43" s="61"/>
      <c r="H43" s="81"/>
      <c r="I43" s="82"/>
    </row>
    <row r="44" spans="1:9" ht="15">
      <c r="A44" s="50" t="s">
        <v>429</v>
      </c>
      <c r="B44" s="55"/>
      <c r="C44" s="67" t="s">
        <v>430</v>
      </c>
      <c r="D44" s="62"/>
      <c r="E44" s="55"/>
      <c r="F44" s="67" t="s">
        <v>431</v>
      </c>
      <c r="G44" s="62"/>
      <c r="H44" s="321">
        <f>IF(Merleg_m!U47=0,"",Merleg_m!U23/Merleg_m!U47)</f>
        <v>0.40899158661706603</v>
      </c>
      <c r="I44" s="322">
        <f>IF(Merleg_m!X47=0,"",Merleg_m!X23/Merleg_m!X47)</f>
        <v>0.18842974859072453</v>
      </c>
    </row>
    <row r="45" spans="1:9" ht="15">
      <c r="A45" s="211"/>
      <c r="B45" s="56"/>
      <c r="C45" s="45" t="s">
        <v>417</v>
      </c>
      <c r="D45" s="63" t="s">
        <v>428</v>
      </c>
      <c r="E45" s="68" t="s">
        <v>428</v>
      </c>
      <c r="F45" s="47" t="s">
        <v>418</v>
      </c>
      <c r="G45" s="63"/>
      <c r="H45" s="321"/>
      <c r="I45" s="322"/>
    </row>
    <row r="46" spans="1:9">
      <c r="A46" s="51"/>
      <c r="B46" s="56"/>
      <c r="C46" s="46"/>
      <c r="D46" s="63"/>
      <c r="E46" s="68"/>
      <c r="F46" s="45"/>
      <c r="G46" s="63"/>
      <c r="H46" s="75"/>
      <c r="I46" s="76"/>
    </row>
    <row r="47" spans="1:9" ht="15">
      <c r="A47" s="50" t="s">
        <v>432</v>
      </c>
      <c r="B47" s="55"/>
      <c r="C47" s="67" t="s">
        <v>430</v>
      </c>
      <c r="D47" s="62" t="s">
        <v>428</v>
      </c>
      <c r="E47" s="55" t="s">
        <v>428</v>
      </c>
      <c r="F47" s="67" t="s">
        <v>431</v>
      </c>
      <c r="G47" s="62"/>
      <c r="H47" s="321">
        <f>IF(Merleg_m!U50=0,"",Merleg_m!U23/Merleg_m!U50)</f>
        <v>0.58916483559112109</v>
      </c>
      <c r="I47" s="322">
        <f>IF(Merleg_m!X50=0,"",Merleg_m!X23/Merleg_m!X50)</f>
        <v>0.28304991598549645</v>
      </c>
    </row>
    <row r="48" spans="1:9" ht="15">
      <c r="A48" s="210"/>
      <c r="B48" s="57"/>
      <c r="C48" s="18" t="s">
        <v>420</v>
      </c>
      <c r="D48" s="64"/>
      <c r="E48" s="69"/>
      <c r="F48" s="18" t="s">
        <v>421</v>
      </c>
      <c r="G48" s="64"/>
      <c r="H48" s="321"/>
      <c r="I48" s="322"/>
    </row>
    <row r="49" spans="1:9">
      <c r="A49" s="51"/>
      <c r="B49" s="56"/>
      <c r="C49" s="46"/>
      <c r="D49" s="63"/>
      <c r="E49" s="68"/>
      <c r="F49" s="45"/>
      <c r="G49" s="63"/>
      <c r="H49" s="75"/>
      <c r="I49" s="76"/>
    </row>
    <row r="50" spans="1:9" ht="15">
      <c r="A50" s="50" t="s">
        <v>433</v>
      </c>
      <c r="B50" s="55"/>
      <c r="C50" s="67" t="s">
        <v>434</v>
      </c>
      <c r="D50" s="62"/>
      <c r="E50" s="55"/>
      <c r="F50" s="67" t="s">
        <v>435</v>
      </c>
      <c r="G50" s="62"/>
      <c r="H50" s="321">
        <f>IF(Merleg_m!U50=0,"",(Merleg_m!U23-Merleg_m!U25)/Merleg_m!U50)</f>
        <v>0.55629968495340798</v>
      </c>
      <c r="I50" s="322">
        <f>IF(Merleg_m!X50=0,"",(Merleg_m!X23-Merleg_m!X25)/Merleg_m!X50)</f>
        <v>0.25577362828951522</v>
      </c>
    </row>
    <row r="51" spans="1:9" ht="15">
      <c r="A51" s="210"/>
      <c r="B51" s="57"/>
      <c r="C51" s="18" t="s">
        <v>420</v>
      </c>
      <c r="D51" s="64" t="s">
        <v>428</v>
      </c>
      <c r="E51" s="69" t="s">
        <v>428</v>
      </c>
      <c r="F51" s="18" t="s">
        <v>436</v>
      </c>
      <c r="G51" s="64"/>
      <c r="H51" s="321"/>
      <c r="I51" s="322"/>
    </row>
    <row r="52" spans="1:9">
      <c r="A52" s="51"/>
      <c r="B52" s="56"/>
      <c r="C52" s="45"/>
      <c r="D52" s="65"/>
      <c r="E52" s="70"/>
      <c r="F52" s="45"/>
      <c r="G52" s="65"/>
      <c r="H52" s="75"/>
      <c r="I52" s="76"/>
    </row>
    <row r="53" spans="1:9" ht="30">
      <c r="A53" s="50" t="s">
        <v>437</v>
      </c>
      <c r="B53" s="55"/>
      <c r="C53" s="67" t="s">
        <v>438</v>
      </c>
      <c r="D53" s="62"/>
      <c r="E53" s="55"/>
      <c r="F53" s="86" t="s">
        <v>439</v>
      </c>
      <c r="G53" s="62"/>
      <c r="H53" s="321">
        <f>IF(Merleg_m!U50=0,"",(Merleg_m!U27+Merleg_m!U26)/Merleg_m!U50)</f>
        <v>0.55158091321948799</v>
      </c>
      <c r="I53" s="322">
        <f>IF(Merleg_m!X50=0,"",(Merleg_m!X27+Merleg_m!X26)/Merleg_m!X50)</f>
        <v>0.24957676904223466</v>
      </c>
    </row>
    <row r="54" spans="1:9" ht="15">
      <c r="A54" s="210"/>
      <c r="B54" s="57"/>
      <c r="C54" s="18" t="s">
        <v>420</v>
      </c>
      <c r="D54" s="64" t="s">
        <v>428</v>
      </c>
      <c r="E54" s="69" t="s">
        <v>428</v>
      </c>
      <c r="F54" s="18" t="s">
        <v>436</v>
      </c>
      <c r="G54" s="64"/>
      <c r="H54" s="321"/>
      <c r="I54" s="322"/>
    </row>
    <row r="55" spans="1:9">
      <c r="A55" s="51"/>
      <c r="B55" s="56"/>
      <c r="C55" s="45"/>
      <c r="D55" s="65"/>
      <c r="E55" s="70"/>
      <c r="F55" s="45"/>
      <c r="G55" s="65"/>
      <c r="H55" s="75"/>
      <c r="I55" s="76"/>
    </row>
    <row r="56" spans="1:9" ht="30">
      <c r="A56" s="238" t="s">
        <v>440</v>
      </c>
      <c r="B56" s="56"/>
      <c r="C56" s="86" t="s">
        <v>441</v>
      </c>
      <c r="D56" s="63" t="s">
        <v>428</v>
      </c>
      <c r="E56" s="68" t="s">
        <v>428</v>
      </c>
      <c r="F56" s="67" t="s">
        <v>442</v>
      </c>
      <c r="G56" s="63"/>
      <c r="H56" s="323" t="s">
        <v>628</v>
      </c>
      <c r="I56" s="324" t="s">
        <v>628</v>
      </c>
    </row>
    <row r="57" spans="1:9" ht="15">
      <c r="A57" s="51" t="s">
        <v>443</v>
      </c>
      <c r="B57" s="58"/>
      <c r="C57" s="45" t="s">
        <v>444</v>
      </c>
      <c r="D57" s="63"/>
      <c r="E57" s="68"/>
      <c r="F57" s="45" t="s">
        <v>445</v>
      </c>
      <c r="G57" s="65"/>
      <c r="H57" s="323"/>
      <c r="I57" s="324"/>
    </row>
    <row r="58" spans="1:9">
      <c r="A58" s="51"/>
      <c r="B58" s="56"/>
      <c r="C58" s="45"/>
      <c r="D58" s="65"/>
      <c r="E58" s="70"/>
      <c r="F58" s="45"/>
      <c r="G58" s="65"/>
      <c r="H58" s="138"/>
      <c r="I58" s="139"/>
    </row>
    <row r="59" spans="1:9" ht="30">
      <c r="A59" s="238" t="s">
        <v>446</v>
      </c>
      <c r="B59" s="56"/>
      <c r="C59" s="86" t="s">
        <v>447</v>
      </c>
      <c r="D59" s="63" t="s">
        <v>428</v>
      </c>
      <c r="E59" s="68" t="s">
        <v>428</v>
      </c>
      <c r="F59" s="67" t="s">
        <v>448</v>
      </c>
      <c r="G59" s="63"/>
      <c r="H59" s="323" t="s">
        <v>628</v>
      </c>
      <c r="I59" s="324" t="s">
        <v>628</v>
      </c>
    </row>
    <row r="60" spans="1:9" ht="15">
      <c r="A60" s="51" t="s">
        <v>449</v>
      </c>
      <c r="B60" s="58"/>
      <c r="C60" s="45" t="s">
        <v>450</v>
      </c>
      <c r="D60" s="63"/>
      <c r="E60" s="68"/>
      <c r="F60" s="45" t="s">
        <v>451</v>
      </c>
      <c r="G60" s="65"/>
      <c r="H60" s="323"/>
      <c r="I60" s="324"/>
    </row>
    <row r="61" spans="1:9">
      <c r="A61" s="51"/>
      <c r="B61" s="56"/>
      <c r="C61" s="45"/>
      <c r="D61" s="65"/>
      <c r="E61" s="70"/>
      <c r="F61" s="45"/>
      <c r="G61" s="65"/>
      <c r="H61" s="75"/>
      <c r="I61" s="76"/>
    </row>
    <row r="62" spans="1:9" ht="15">
      <c r="A62" s="50" t="s">
        <v>452</v>
      </c>
      <c r="B62" s="56"/>
      <c r="C62" s="67" t="s">
        <v>453</v>
      </c>
      <c r="D62" s="63"/>
      <c r="E62" s="68"/>
      <c r="F62" s="67" t="s">
        <v>454</v>
      </c>
      <c r="G62" s="63"/>
      <c r="H62" s="321" t="s">
        <v>628</v>
      </c>
      <c r="I62" s="322" t="s">
        <v>628</v>
      </c>
    </row>
    <row r="63" spans="1:9" ht="15">
      <c r="A63" s="51"/>
      <c r="B63" s="56"/>
      <c r="C63" s="18" t="s">
        <v>455</v>
      </c>
      <c r="D63" s="65" t="s">
        <v>428</v>
      </c>
      <c r="E63" s="70" t="s">
        <v>428</v>
      </c>
      <c r="F63" s="45" t="s">
        <v>456</v>
      </c>
      <c r="G63" s="65"/>
      <c r="H63" s="321"/>
      <c r="I63" s="322"/>
    </row>
    <row r="64" spans="1:9">
      <c r="A64" s="51"/>
      <c r="B64" s="56"/>
      <c r="C64" s="45"/>
      <c r="D64" s="65"/>
      <c r="E64" s="70"/>
      <c r="F64" s="45"/>
      <c r="G64" s="65"/>
      <c r="H64" s="75"/>
      <c r="I64" s="76"/>
    </row>
    <row r="65" spans="1:9" ht="12.75" customHeight="1">
      <c r="A65" s="50" t="s">
        <v>457</v>
      </c>
      <c r="B65" s="56"/>
      <c r="C65" s="67" t="s">
        <v>458</v>
      </c>
      <c r="D65" s="63" t="s">
        <v>428</v>
      </c>
      <c r="E65" s="68" t="s">
        <v>428</v>
      </c>
      <c r="F65" s="67" t="s">
        <v>459</v>
      </c>
      <c r="G65" s="63"/>
      <c r="H65" s="323">
        <f>IF((Merleg_m!U24+Adatok!M15)/2=0,"",Merleg_m!U83/((Merleg_m!U24+Adatok!M15)/2))</f>
        <v>226.86318261890781</v>
      </c>
      <c r="I65" s="324">
        <f>IF((Merleg_m!X24+Merleg_m!U24)/2=0,"",Merleg_m!X83/((Merleg_m!X24+Merleg_m!U24)/2))</f>
        <v>108.27012278308322</v>
      </c>
    </row>
    <row r="66" spans="1:9" ht="15">
      <c r="A66" s="51"/>
      <c r="B66" s="56"/>
      <c r="C66" s="18" t="s">
        <v>460</v>
      </c>
      <c r="D66" s="65"/>
      <c r="E66" s="70"/>
      <c r="F66" s="45">
        <v>2</v>
      </c>
      <c r="G66" s="65"/>
      <c r="H66" s="323"/>
      <c r="I66" s="324"/>
    </row>
    <row r="67" spans="1:9" ht="15" thickBot="1">
      <c r="A67" s="72"/>
      <c r="B67" s="59"/>
      <c r="C67" s="73"/>
      <c r="D67" s="74"/>
      <c r="E67" s="87"/>
      <c r="F67" s="73"/>
      <c r="G67" s="74"/>
      <c r="H67" s="83"/>
      <c r="I67" s="84"/>
    </row>
    <row r="71" spans="1:9">
      <c r="I71" s="13"/>
    </row>
    <row r="72" spans="1:9">
      <c r="I72" s="13"/>
    </row>
    <row r="73" spans="1:9">
      <c r="F73" s="1"/>
      <c r="G73" s="1"/>
      <c r="H73" s="85"/>
      <c r="I73" s="85"/>
    </row>
    <row r="74" spans="1:9" ht="15">
      <c r="A74" s="14" t="str">
        <f>Adatok!B2</f>
        <v>MOGYORÓD NONPROFIT KFT</v>
      </c>
      <c r="B74" s="14"/>
      <c r="C74" s="1"/>
      <c r="D74" s="1"/>
      <c r="E74" s="1"/>
      <c r="F74" s="1"/>
      <c r="G74" s="1"/>
      <c r="H74" s="85"/>
      <c r="I74" s="85"/>
    </row>
    <row r="76" spans="1:9" ht="15">
      <c r="A76" s="14" t="s">
        <v>461</v>
      </c>
      <c r="B76" s="14"/>
      <c r="C76" s="1"/>
      <c r="D76" s="1"/>
      <c r="E76" s="1"/>
      <c r="F76" s="1"/>
      <c r="G76" s="1"/>
      <c r="H76" s="85"/>
      <c r="I76" s="85"/>
    </row>
    <row r="77" spans="1:9" ht="15">
      <c r="A77" s="14"/>
      <c r="B77" s="14"/>
      <c r="C77" s="1"/>
      <c r="D77" s="1"/>
      <c r="E77" s="1"/>
      <c r="F77" s="1"/>
      <c r="G77" s="1"/>
      <c r="H77" s="85"/>
      <c r="I77" s="85"/>
    </row>
    <row r="78" spans="1:9" ht="15">
      <c r="A78" s="14" t="str">
        <f>CONCATENATE(Adatok!B6,". év")</f>
        <v>2025.. év</v>
      </c>
      <c r="B78" s="14"/>
      <c r="C78" s="1"/>
      <c r="D78" s="1"/>
      <c r="E78" s="1"/>
      <c r="F78" s="1"/>
      <c r="G78" s="1"/>
      <c r="H78" s="85"/>
      <c r="I78" s="85"/>
    </row>
    <row r="80" spans="1:9" ht="15" thickBot="1">
      <c r="I80" s="13" t="s">
        <v>462</v>
      </c>
    </row>
    <row r="81" spans="1:9" ht="31" thickBot="1">
      <c r="A81" s="175" t="s">
        <v>463</v>
      </c>
      <c r="B81" s="176"/>
      <c r="C81" s="176"/>
      <c r="D81" s="176"/>
      <c r="E81" s="176"/>
      <c r="F81" s="66"/>
      <c r="G81" s="89"/>
      <c r="H81" s="93" t="s">
        <v>426</v>
      </c>
      <c r="I81" s="94" t="s">
        <v>427</v>
      </c>
    </row>
    <row r="82" spans="1:9">
      <c r="A82" s="24"/>
      <c r="B82" s="42"/>
      <c r="C82" s="42"/>
      <c r="D82" s="42"/>
      <c r="E82" s="42"/>
      <c r="F82" s="71"/>
      <c r="G82" s="42"/>
      <c r="H82" s="121"/>
      <c r="I82" s="122"/>
    </row>
    <row r="83" spans="1:9">
      <c r="A83" s="90" t="s">
        <v>464</v>
      </c>
      <c r="B83" s="4"/>
      <c r="C83" s="4"/>
      <c r="D83" s="11"/>
      <c r="E83" s="11"/>
      <c r="F83" s="45"/>
      <c r="G83" s="4"/>
      <c r="H83" s="123">
        <f>Merleg_m!U92</f>
        <v>-2250</v>
      </c>
      <c r="I83" s="124">
        <f>+Merleg_m!X92</f>
        <v>27744</v>
      </c>
    </row>
    <row r="84" spans="1:9">
      <c r="A84" s="49"/>
      <c r="B84" s="4"/>
      <c r="C84" s="4"/>
      <c r="D84" s="4"/>
      <c r="E84" s="4"/>
      <c r="F84" s="47"/>
      <c r="G84" s="46"/>
      <c r="H84" s="123"/>
      <c r="I84" s="124"/>
    </row>
    <row r="85" spans="1:9" ht="12.75" customHeight="1">
      <c r="A85" s="49" t="s">
        <v>465</v>
      </c>
      <c r="B85" s="4"/>
      <c r="C85" s="4"/>
      <c r="D85" s="11"/>
      <c r="E85" s="11"/>
      <c r="F85" s="45"/>
      <c r="G85" s="46"/>
      <c r="H85" s="123">
        <f>Merleg_m!U95</f>
        <v>0</v>
      </c>
      <c r="I85" s="124">
        <f>+Merleg_m!X95</f>
        <v>0</v>
      </c>
    </row>
    <row r="86" spans="1:9">
      <c r="A86" s="49"/>
      <c r="B86" s="4"/>
      <c r="C86" s="4"/>
      <c r="D86" s="4"/>
      <c r="E86" s="4"/>
      <c r="F86" s="45"/>
      <c r="G86" s="46"/>
      <c r="H86" s="123"/>
      <c r="I86" s="124"/>
    </row>
    <row r="87" spans="1:9">
      <c r="A87" s="95" t="s">
        <v>466</v>
      </c>
      <c r="B87" s="43"/>
      <c r="C87" s="43"/>
      <c r="D87" s="96"/>
      <c r="E87" s="96"/>
      <c r="F87" s="97"/>
      <c r="G87" s="23"/>
      <c r="H87" s="125">
        <f>Merleg_m!U96</f>
        <v>-2250</v>
      </c>
      <c r="I87" s="126">
        <f>+Merleg_m!X96</f>
        <v>27744</v>
      </c>
    </row>
    <row r="88" spans="1:9">
      <c r="A88" s="49"/>
      <c r="B88" s="4"/>
      <c r="C88" s="4"/>
      <c r="D88" s="4"/>
      <c r="E88" s="4"/>
      <c r="F88" s="18"/>
      <c r="G88" s="19"/>
      <c r="H88" s="123"/>
      <c r="I88" s="124"/>
    </row>
    <row r="89" spans="1:9">
      <c r="A89" s="49" t="s">
        <v>467</v>
      </c>
      <c r="B89" s="4"/>
      <c r="C89" s="4"/>
      <c r="D89" s="11"/>
      <c r="E89" s="11"/>
      <c r="F89" s="45"/>
      <c r="G89" s="45"/>
      <c r="H89" s="123">
        <f>Merleg_m!U98</f>
        <v>-2250</v>
      </c>
      <c r="I89" s="124">
        <f>+Merleg_m!X98</f>
        <v>27707</v>
      </c>
    </row>
    <row r="90" spans="1:9" ht="15" thickBot="1">
      <c r="A90" s="49"/>
      <c r="B90" s="4"/>
      <c r="C90" s="4"/>
      <c r="D90" s="4"/>
      <c r="E90" s="4"/>
      <c r="F90" s="18"/>
      <c r="G90" s="4"/>
      <c r="H90" s="123"/>
      <c r="I90" s="124"/>
    </row>
    <row r="91" spans="1:9">
      <c r="A91" s="42"/>
      <c r="B91" s="42"/>
      <c r="C91" s="42"/>
      <c r="D91" s="42"/>
      <c r="E91" s="42"/>
      <c r="F91" s="104"/>
      <c r="G91" s="104"/>
      <c r="H91" s="105"/>
      <c r="I91" s="105"/>
    </row>
    <row r="92" spans="1:9" s="7" customFormat="1">
      <c r="A92" s="9"/>
      <c r="B92" s="9"/>
      <c r="C92" s="9"/>
      <c r="D92" s="9"/>
      <c r="E92" s="9"/>
      <c r="F92" s="6"/>
      <c r="G92" s="10"/>
      <c r="H92" s="98"/>
      <c r="I92" s="98"/>
    </row>
    <row r="93" spans="1:9" s="7" customFormat="1">
      <c r="A93" s="120"/>
      <c r="B93" s="9"/>
      <c r="C93" s="9"/>
      <c r="D93" s="9"/>
      <c r="E93" s="9"/>
      <c r="F93" s="6"/>
      <c r="G93" s="6"/>
      <c r="H93" s="98"/>
      <c r="I93" s="98"/>
    </row>
    <row r="94" spans="1:9" s="7" customFormat="1">
      <c r="A94" s="9"/>
      <c r="B94" s="9"/>
      <c r="C94" s="9"/>
      <c r="D94" s="9"/>
      <c r="E94" s="9"/>
      <c r="F94" s="6"/>
      <c r="G94" s="6"/>
      <c r="H94" s="98"/>
      <c r="I94" s="98"/>
    </row>
    <row r="95" spans="1:9" ht="15" thickBot="1">
      <c r="A95" s="9"/>
      <c r="B95" s="9"/>
      <c r="C95" s="9"/>
      <c r="D95" s="9"/>
      <c r="E95" s="9"/>
      <c r="F95" s="45"/>
      <c r="G95" s="46"/>
      <c r="H95" s="98"/>
      <c r="I95" s="98"/>
    </row>
    <row r="96" spans="1:9" ht="46" thickBot="1">
      <c r="A96" s="113" t="s">
        <v>423</v>
      </c>
      <c r="B96" s="114"/>
      <c r="C96" s="115" t="s">
        <v>424</v>
      </c>
      <c r="D96" s="116"/>
      <c r="E96" s="88"/>
      <c r="F96" s="115" t="s">
        <v>425</v>
      </c>
      <c r="G96" s="117"/>
      <c r="H96" s="118" t="s">
        <v>426</v>
      </c>
      <c r="I96" s="119" t="s">
        <v>427</v>
      </c>
    </row>
    <row r="97" spans="1:9">
      <c r="A97" s="106"/>
      <c r="B97" s="55"/>
      <c r="C97" s="19"/>
      <c r="D97" s="62"/>
      <c r="E97" s="4"/>
      <c r="F97" s="19"/>
      <c r="G97" s="45"/>
      <c r="H97" s="111"/>
      <c r="I97" s="129"/>
    </row>
    <row r="98" spans="1:9" ht="30">
      <c r="A98" s="50" t="s">
        <v>468</v>
      </c>
      <c r="B98" s="55"/>
      <c r="C98" s="86" t="s">
        <v>469</v>
      </c>
      <c r="D98" s="108"/>
      <c r="E98" s="22"/>
      <c r="F98" s="86" t="s">
        <v>470</v>
      </c>
      <c r="G98" s="45"/>
      <c r="H98" s="326">
        <f>IF(Merleg_m!U83=0,"",Merleg_m!U92/Merleg_m!U83)</f>
        <v>-1.1647530205928335E-2</v>
      </c>
      <c r="I98" s="325">
        <f>+Merleg_m!X92/Merleg_m!X83</f>
        <v>0.13983518560520147</v>
      </c>
    </row>
    <row r="99" spans="1:9" ht="15">
      <c r="A99" s="50"/>
      <c r="B99" s="55"/>
      <c r="C99" s="18" t="s">
        <v>458</v>
      </c>
      <c r="D99" s="108"/>
      <c r="E99" s="22"/>
      <c r="F99" s="18" t="s">
        <v>445</v>
      </c>
      <c r="G99" s="45"/>
      <c r="H99" s="326"/>
      <c r="I99" s="325"/>
    </row>
    <row r="100" spans="1:9">
      <c r="A100" s="51"/>
      <c r="B100" s="55"/>
      <c r="C100" s="6"/>
      <c r="D100" s="108"/>
      <c r="E100" s="22"/>
      <c r="F100" s="45"/>
      <c r="G100" s="46"/>
      <c r="H100" s="75"/>
      <c r="I100" s="76"/>
    </row>
    <row r="101" spans="1:9" ht="15">
      <c r="A101" s="50" t="s">
        <v>471</v>
      </c>
      <c r="B101" s="55"/>
      <c r="C101" s="86" t="s">
        <v>469</v>
      </c>
      <c r="D101" s="108"/>
      <c r="E101" s="22"/>
      <c r="F101" s="86" t="s">
        <v>470</v>
      </c>
      <c r="G101" s="45"/>
      <c r="H101" s="326">
        <f>IF(Merleg_m!U37=0,"",Merleg_m!U92/Merleg_m!U37)</f>
        <v>-8.8530395435766282E-2</v>
      </c>
      <c r="I101" s="325">
        <f>+Merleg_m!X92/Merleg_m!X37</f>
        <v>0.5222596615401992</v>
      </c>
    </row>
    <row r="102" spans="1:9" ht="15">
      <c r="A102" s="50"/>
      <c r="B102" s="55"/>
      <c r="C102" s="19" t="s">
        <v>401</v>
      </c>
      <c r="D102" s="108"/>
      <c r="E102" s="22"/>
      <c r="F102" s="19" t="s">
        <v>402</v>
      </c>
      <c r="G102" s="45"/>
      <c r="H102" s="326"/>
      <c r="I102" s="325"/>
    </row>
    <row r="103" spans="1:9">
      <c r="A103" s="51"/>
      <c r="B103" s="55"/>
      <c r="C103" s="4"/>
      <c r="D103" s="108"/>
      <c r="E103" s="22"/>
      <c r="F103" s="45"/>
      <c r="G103" s="45"/>
      <c r="H103" s="75"/>
      <c r="I103" s="76"/>
    </row>
    <row r="104" spans="1:9" ht="15">
      <c r="A104" s="50" t="s">
        <v>472</v>
      </c>
      <c r="B104" s="55"/>
      <c r="C104" s="86" t="s">
        <v>469</v>
      </c>
      <c r="D104" s="108"/>
      <c r="E104" s="22"/>
      <c r="F104" s="86" t="s">
        <v>470</v>
      </c>
      <c r="G104" s="4"/>
      <c r="H104" s="326">
        <f>IF(Merleg_m!U29=0,"",Merleg_m!U92/Merleg_m!U29)</f>
        <v>-3.8915485941996902E-3</v>
      </c>
      <c r="I104" s="325">
        <f>+Merleg_m!X92/Merleg_m!X29</f>
        <v>5.0084394660119685E-2</v>
      </c>
    </row>
    <row r="105" spans="1:9">
      <c r="A105" s="50"/>
      <c r="B105" s="55"/>
      <c r="C105" s="6" t="s">
        <v>411</v>
      </c>
      <c r="D105" s="62"/>
      <c r="E105" s="4"/>
      <c r="F105" s="6" t="s">
        <v>412</v>
      </c>
      <c r="G105" s="4"/>
      <c r="H105" s="326"/>
      <c r="I105" s="325"/>
    </row>
    <row r="106" spans="1:9" ht="15" thickBot="1">
      <c r="A106" s="92"/>
      <c r="B106" s="109"/>
      <c r="C106" s="91"/>
      <c r="D106" s="110"/>
      <c r="E106" s="91"/>
      <c r="F106" s="107"/>
      <c r="G106" s="91"/>
      <c r="H106" s="112"/>
      <c r="I106" s="130"/>
    </row>
    <row r="107" spans="1:9">
      <c r="A107" s="4"/>
      <c r="B107" s="4"/>
      <c r="C107" s="4"/>
      <c r="D107" s="4"/>
      <c r="E107" s="4"/>
      <c r="F107" s="6"/>
      <c r="G107" s="4"/>
      <c r="H107" s="99"/>
      <c r="I107" s="99"/>
    </row>
    <row r="108" spans="1:9">
      <c r="A108" s="4"/>
      <c r="B108" s="4"/>
      <c r="C108" s="4"/>
      <c r="D108" s="4"/>
      <c r="E108" s="4"/>
      <c r="F108" s="6"/>
      <c r="G108" s="4"/>
      <c r="H108" s="99"/>
      <c r="I108" s="99"/>
    </row>
    <row r="109" spans="1:9">
      <c r="A109" s="4"/>
      <c r="B109" s="4"/>
      <c r="C109" s="4"/>
      <c r="D109" s="4"/>
      <c r="E109" s="4"/>
      <c r="F109" s="6"/>
      <c r="G109" s="4"/>
      <c r="H109" s="99"/>
      <c r="I109" s="99"/>
    </row>
    <row r="110" spans="1:9">
      <c r="I110" s="3"/>
    </row>
    <row r="111" spans="1:9">
      <c r="F111" s="1"/>
      <c r="G111" s="1"/>
      <c r="H111" s="85"/>
      <c r="I111" s="85"/>
    </row>
    <row r="112" spans="1:9" ht="15">
      <c r="A112" s="14" t="str">
        <f>Adatok!B2</f>
        <v>MOGYORÓD NONPROFIT KFT</v>
      </c>
      <c r="B112" s="14"/>
      <c r="C112" s="1"/>
      <c r="D112" s="1"/>
      <c r="E112" s="1"/>
      <c r="F112" s="1"/>
      <c r="G112" s="1"/>
      <c r="H112" s="85"/>
      <c r="I112" s="85"/>
    </row>
    <row r="114" spans="1:9" ht="15">
      <c r="A114" s="14" t="s">
        <v>473</v>
      </c>
      <c r="B114" s="14"/>
      <c r="C114" s="1"/>
      <c r="D114" s="1"/>
      <c r="E114" s="1"/>
      <c r="F114" s="1"/>
      <c r="G114" s="1"/>
      <c r="H114" s="85"/>
      <c r="I114" s="85"/>
    </row>
    <row r="115" spans="1:9" ht="15">
      <c r="A115" s="14"/>
      <c r="B115" s="14"/>
      <c r="C115" s="1"/>
      <c r="D115" s="1"/>
      <c r="E115" s="1"/>
      <c r="F115" s="1"/>
      <c r="G115" s="1"/>
      <c r="H115" s="85"/>
      <c r="I115" s="85"/>
    </row>
    <row r="116" spans="1:9" ht="15">
      <c r="A116" s="14" t="str">
        <f>CONCATENATE(Adatok!B6,". év")</f>
        <v>2025.. év</v>
      </c>
      <c r="B116" s="14"/>
      <c r="C116" s="1"/>
      <c r="D116" s="1"/>
      <c r="E116" s="1"/>
      <c r="F116" s="1"/>
      <c r="G116" s="1"/>
      <c r="H116" s="85"/>
      <c r="I116" s="85"/>
    </row>
    <row r="117" spans="1:9">
      <c r="F117" s="6"/>
      <c r="G117" s="4"/>
      <c r="H117" s="99"/>
      <c r="I117" s="99"/>
    </row>
    <row r="118" spans="1:9" ht="15" thickBot="1">
      <c r="A118" s="4"/>
      <c r="B118" s="4"/>
      <c r="C118" s="4"/>
      <c r="D118" s="4"/>
      <c r="E118" s="4"/>
      <c r="F118" s="6"/>
      <c r="G118" s="4"/>
      <c r="H118" s="99"/>
      <c r="I118" s="99"/>
    </row>
    <row r="119" spans="1:9" ht="15">
      <c r="A119" s="217" t="s">
        <v>474</v>
      </c>
      <c r="B119" s="218"/>
      <c r="C119" s="132" t="s">
        <v>10</v>
      </c>
      <c r="D119" s="131"/>
      <c r="E119" s="131"/>
      <c r="F119" s="133"/>
      <c r="G119" s="132" t="s">
        <v>12</v>
      </c>
      <c r="H119" s="131"/>
      <c r="I119" s="133"/>
    </row>
    <row r="120" spans="1:9" ht="15" thickBot="1">
      <c r="A120" s="219"/>
      <c r="B120" s="220"/>
      <c r="C120" s="134" t="s">
        <v>475</v>
      </c>
      <c r="D120" s="239" t="s">
        <v>476</v>
      </c>
      <c r="E120" s="240"/>
      <c r="F120" s="241"/>
      <c r="G120" s="136" t="s">
        <v>475</v>
      </c>
      <c r="H120" s="137"/>
      <c r="I120" s="135" t="s">
        <v>476</v>
      </c>
    </row>
    <row r="121" spans="1:9" s="17" customFormat="1" ht="18" customHeight="1">
      <c r="A121" s="213" t="s">
        <v>458</v>
      </c>
      <c r="B121" s="214"/>
      <c r="C121" s="181">
        <f>Merleg_m!U83</f>
        <v>193174</v>
      </c>
      <c r="D121" s="242" t="s">
        <v>5</v>
      </c>
      <c r="E121" s="243"/>
      <c r="F121" s="244"/>
      <c r="G121" s="266">
        <f>Merleg_m!X83</f>
        <v>198405</v>
      </c>
      <c r="H121" s="267"/>
      <c r="I121" s="182" t="s">
        <v>5</v>
      </c>
    </row>
    <row r="122" spans="1:9" s="17" customFormat="1" ht="36" customHeight="1">
      <c r="A122" s="215" t="s">
        <v>477</v>
      </c>
      <c r="B122" s="216"/>
      <c r="C122" s="183">
        <f>+Merleg_m!U84</f>
        <v>0</v>
      </c>
      <c r="D122" s="245" t="s">
        <v>5</v>
      </c>
      <c r="E122" s="246"/>
      <c r="F122" s="247"/>
      <c r="G122" s="268" t="s">
        <v>628</v>
      </c>
      <c r="H122" s="269"/>
      <c r="I122" s="184" t="s">
        <v>5</v>
      </c>
    </row>
    <row r="123" spans="1:9" s="17" customFormat="1" ht="36" customHeight="1">
      <c r="A123" s="215" t="s">
        <v>478</v>
      </c>
      <c r="B123" s="216"/>
      <c r="C123" s="183">
        <f>+Merleg_m!U84</f>
        <v>0</v>
      </c>
      <c r="D123" s="245" t="s">
        <v>5</v>
      </c>
      <c r="E123" s="246"/>
      <c r="F123" s="247"/>
      <c r="G123" s="268">
        <f>+Merleg_m!X84</f>
        <v>3217</v>
      </c>
      <c r="H123" s="269"/>
      <c r="I123" s="184" t="s">
        <v>5</v>
      </c>
    </row>
    <row r="124" spans="1:9" s="17" customFormat="1" ht="30">
      <c r="A124" s="215" t="s">
        <v>479</v>
      </c>
      <c r="B124" s="216"/>
      <c r="C124" s="183">
        <f>SUM(C121:C123)</f>
        <v>193174</v>
      </c>
      <c r="D124" s="245" t="s">
        <v>5</v>
      </c>
      <c r="E124" s="246"/>
      <c r="F124" s="247"/>
      <c r="G124" s="268">
        <f>SUM(G121:G123)</f>
        <v>201622</v>
      </c>
      <c r="H124" s="269"/>
      <c r="I124" s="184" t="s">
        <v>5</v>
      </c>
    </row>
    <row r="125" spans="1:9" s="17" customFormat="1" ht="18" customHeight="1" thickBot="1">
      <c r="A125" s="213" t="s">
        <v>480</v>
      </c>
      <c r="B125" s="214"/>
      <c r="C125" s="181">
        <f>Merleg_m!U85</f>
        <v>219230</v>
      </c>
      <c r="D125" s="248" t="s">
        <v>5</v>
      </c>
      <c r="E125" s="249"/>
      <c r="F125" s="250"/>
      <c r="G125" s="270">
        <f>Merleg_m!X85+Merleg_m!V85</f>
        <v>268034</v>
      </c>
      <c r="H125" s="271"/>
      <c r="I125" s="182" t="s">
        <v>5</v>
      </c>
    </row>
    <row r="126" spans="1:9" s="177" customFormat="1" ht="18" customHeight="1" thickBot="1">
      <c r="A126" s="304" t="s">
        <v>481</v>
      </c>
      <c r="B126" s="305"/>
      <c r="C126" s="178">
        <f>SUM(C124:C125)</f>
        <v>412404</v>
      </c>
      <c r="D126" s="251">
        <v>1</v>
      </c>
      <c r="E126" s="252"/>
      <c r="F126" s="253"/>
      <c r="G126" s="272">
        <f>SUM(G124:G125)</f>
        <v>469656</v>
      </c>
      <c r="H126" s="274"/>
      <c r="I126" s="180">
        <v>1</v>
      </c>
    </row>
    <row r="127" spans="1:9" s="17" customFormat="1" ht="18" customHeight="1">
      <c r="A127" s="213" t="s">
        <v>482</v>
      </c>
      <c r="B127" s="214"/>
      <c r="C127" s="181">
        <v>0</v>
      </c>
      <c r="D127" s="254">
        <f>IF(C126=0,"",C127/C126)</f>
        <v>0</v>
      </c>
      <c r="E127" s="255"/>
      <c r="F127" s="256"/>
      <c r="G127" s="266">
        <v>0</v>
      </c>
      <c r="H127" s="267">
        <v>0</v>
      </c>
      <c r="I127" s="76">
        <f>IF(G126=0,"",G127/G126)</f>
        <v>0</v>
      </c>
    </row>
    <row r="128" spans="1:9" s="17" customFormat="1" ht="18" customHeight="1">
      <c r="A128" s="215" t="s">
        <v>483</v>
      </c>
      <c r="B128" s="216"/>
      <c r="C128" s="183">
        <v>0</v>
      </c>
      <c r="D128" s="257">
        <f>IF(C126=0,"",C128/C126)</f>
        <v>0</v>
      </c>
      <c r="E128" s="258"/>
      <c r="F128" s="259"/>
      <c r="G128" s="268">
        <v>0</v>
      </c>
      <c r="H128" s="269"/>
      <c r="I128" s="185">
        <f>IF(G126=0,"",G128/G126)</f>
        <v>0</v>
      </c>
    </row>
    <row r="129" spans="1:9" s="17" customFormat="1" ht="30">
      <c r="A129" s="215" t="s">
        <v>484</v>
      </c>
      <c r="B129" s="216"/>
      <c r="C129" s="183">
        <f>+Merleg_m!U87</f>
        <v>152465</v>
      </c>
      <c r="D129" s="257">
        <f>IF(C126=0,"",C129/C126)</f>
        <v>0.36969816005664347</v>
      </c>
      <c r="E129" s="258"/>
      <c r="F129" s="259"/>
      <c r="G129" s="268">
        <f>+Merleg_m!X87</f>
        <v>136929</v>
      </c>
      <c r="H129" s="269"/>
      <c r="I129" s="185">
        <f>IF(G126=0,"",G129/G126)</f>
        <v>0.29155168889570238</v>
      </c>
    </row>
    <row r="130" spans="1:9" s="17" customFormat="1" ht="18" customHeight="1" thickBot="1">
      <c r="A130" s="213" t="s">
        <v>485</v>
      </c>
      <c r="B130" s="214"/>
      <c r="C130" s="181">
        <v>0</v>
      </c>
      <c r="D130" s="260">
        <f>IF(C126=0,"",C130/C126)</f>
        <v>0</v>
      </c>
      <c r="E130" s="261"/>
      <c r="F130" s="262"/>
      <c r="G130" s="270">
        <v>0</v>
      </c>
      <c r="H130" s="271"/>
      <c r="I130" s="76">
        <f>IF(G126=0,"",G130/G126)</f>
        <v>0</v>
      </c>
    </row>
    <row r="131" spans="1:9" s="177" customFormat="1" ht="36" customHeight="1" thickBot="1">
      <c r="A131" s="304" t="s">
        <v>486</v>
      </c>
      <c r="B131" s="305"/>
      <c r="C131" s="178">
        <f>+Merleg_m!U87</f>
        <v>152465</v>
      </c>
      <c r="D131" s="263">
        <f>IF(C126=0,"",C131/C126)</f>
        <v>0.36969816005664347</v>
      </c>
      <c r="E131" s="264"/>
      <c r="F131" s="265"/>
      <c r="G131" s="272">
        <f>+Merleg_m!X87</f>
        <v>136929</v>
      </c>
      <c r="H131" s="273"/>
      <c r="I131" s="179">
        <f>IF(G126=0,"",G131/G126)</f>
        <v>0.29155168889570238</v>
      </c>
    </row>
    <row r="132" spans="1:9" s="17" customFormat="1" ht="18" customHeight="1">
      <c r="A132" s="213" t="s">
        <v>487</v>
      </c>
      <c r="B132" s="214"/>
      <c r="C132" s="181">
        <f>+Merleg_m!U88</f>
        <v>230738</v>
      </c>
      <c r="D132" s="254">
        <f>IF(C126=0,"",C132/C126)</f>
        <v>0.55949505824385792</v>
      </c>
      <c r="E132" s="255"/>
      <c r="F132" s="256"/>
      <c r="G132" s="266">
        <f>+Merleg_m!X88</f>
        <v>249254</v>
      </c>
      <c r="H132" s="267"/>
      <c r="I132" s="76">
        <f>IF(G126=0,"",G132/G126)</f>
        <v>0.53071609859130942</v>
      </c>
    </row>
    <row r="133" spans="1:9" s="17" customFormat="1" ht="30">
      <c r="A133" s="215" t="s">
        <v>488</v>
      </c>
      <c r="B133" s="216"/>
      <c r="C133" s="183">
        <v>0</v>
      </c>
      <c r="D133" s="257">
        <f>IF(C126=0,"",C133/C126)</f>
        <v>0</v>
      </c>
      <c r="E133" s="258"/>
      <c r="F133" s="259"/>
      <c r="G133" s="268">
        <v>0</v>
      </c>
      <c r="H133" s="269"/>
      <c r="I133" s="185">
        <f>IF(G126=0,"",G133/G126)</f>
        <v>0</v>
      </c>
    </row>
    <row r="134" spans="1:9" s="17" customFormat="1" ht="18" customHeight="1" thickBot="1">
      <c r="A134" s="213" t="s">
        <v>489</v>
      </c>
      <c r="B134" s="214"/>
      <c r="C134" s="181">
        <v>0</v>
      </c>
      <c r="D134" s="260">
        <f>IF(C126=0,"",C134/C126)</f>
        <v>0</v>
      </c>
      <c r="E134" s="261"/>
      <c r="F134" s="262"/>
      <c r="G134" s="270">
        <v>0</v>
      </c>
      <c r="H134" s="271"/>
      <c r="I134" s="76">
        <f>IF(G126=0,"",G134/G126)</f>
        <v>0</v>
      </c>
    </row>
    <row r="135" spans="1:9" s="177" customFormat="1" ht="36" customHeight="1" thickBot="1">
      <c r="A135" s="304" t="s">
        <v>490</v>
      </c>
      <c r="B135" s="305"/>
      <c r="C135" s="178">
        <f>Merleg_m!U88</f>
        <v>230738</v>
      </c>
      <c r="D135" s="263">
        <f>IF(C126=0,"",C135/C126)</f>
        <v>0.55949505824385792</v>
      </c>
      <c r="E135" s="264"/>
      <c r="F135" s="265"/>
      <c r="G135" s="272">
        <f>Merleg_m!X88</f>
        <v>249254</v>
      </c>
      <c r="H135" s="274"/>
      <c r="I135" s="179">
        <f>IF(G126=0,"",G135/G126)</f>
        <v>0.53071609859130942</v>
      </c>
    </row>
    <row r="136" spans="1:9" s="17" customFormat="1" ht="18" customHeight="1">
      <c r="A136" s="213" t="s">
        <v>99</v>
      </c>
      <c r="B136" s="214"/>
      <c r="C136" s="181">
        <f>Merleg_m!U89</f>
        <v>12613</v>
      </c>
      <c r="D136" s="254">
        <f>IF(C126=0,"",C136/C126)</f>
        <v>3.0584087448230376E-2</v>
      </c>
      <c r="E136" s="255"/>
      <c r="F136" s="256"/>
      <c r="G136" s="266">
        <f>Merleg_m!X89+Merleg_m!V89</f>
        <v>30456</v>
      </c>
      <c r="H136" s="267"/>
      <c r="I136" s="76">
        <f>IF(G126=0,"",G136/G126)</f>
        <v>6.4847462823854049E-2</v>
      </c>
    </row>
    <row r="137" spans="1:9" s="17" customFormat="1" ht="18" customHeight="1" thickBot="1">
      <c r="A137" s="213" t="s">
        <v>102</v>
      </c>
      <c r="B137" s="214"/>
      <c r="C137" s="181">
        <f>+Merleg_m!U90</f>
        <v>18838</v>
      </c>
      <c r="D137" s="260">
        <f>IF(C126=0,"",C137/C126)</f>
        <v>4.5678509422799003E-2</v>
      </c>
      <c r="E137" s="261"/>
      <c r="F137" s="262"/>
      <c r="G137" s="270">
        <f>+Merleg_m!X90</f>
        <v>25273</v>
      </c>
      <c r="H137" s="271"/>
      <c r="I137" s="76">
        <f>IF(G126=0,"",G137/G126)</f>
        <v>5.381172602926397E-2</v>
      </c>
    </row>
    <row r="138" spans="1:9" s="177" customFormat="1" ht="31" thickBot="1">
      <c r="A138" s="304" t="s">
        <v>491</v>
      </c>
      <c r="B138" s="305"/>
      <c r="C138" s="178">
        <f>SUM(C131,C135:C137)</f>
        <v>414654</v>
      </c>
      <c r="D138" s="263">
        <f>IF(C126=0,"",C138/C126)</f>
        <v>1.0054558151715309</v>
      </c>
      <c r="E138" s="264"/>
      <c r="F138" s="265"/>
      <c r="G138" s="272">
        <f>SUM(G131,G135:G137)</f>
        <v>441912</v>
      </c>
      <c r="H138" s="274"/>
      <c r="I138" s="179">
        <f>IF(G126=0,"",G138/G126)</f>
        <v>0.94092697634012978</v>
      </c>
    </row>
    <row r="139" spans="1:9" s="177" customFormat="1" ht="36" customHeight="1" thickBot="1">
      <c r="A139" s="304" t="s">
        <v>492</v>
      </c>
      <c r="B139" s="305"/>
      <c r="C139" s="178">
        <f>Merleg_m!U92</f>
        <v>-2250</v>
      </c>
      <c r="D139" s="263">
        <f>IF(C126=0,"",C139/C126)</f>
        <v>-5.4558151715308287E-3</v>
      </c>
      <c r="E139" s="264"/>
      <c r="F139" s="265"/>
      <c r="G139" s="272">
        <f>Merleg_m!X92</f>
        <v>27744</v>
      </c>
      <c r="H139" s="274"/>
      <c r="I139" s="179">
        <f>IF(G126=0,"",G139/G126)</f>
        <v>5.9073023659870202E-2</v>
      </c>
    </row>
    <row r="140" spans="1:9">
      <c r="A140" s="4"/>
      <c r="B140" s="4"/>
      <c r="C140" s="4"/>
      <c r="D140" s="4"/>
      <c r="E140" s="4"/>
      <c r="F140" s="6"/>
      <c r="G140" s="4"/>
      <c r="H140" s="99"/>
      <c r="I140" s="99"/>
    </row>
    <row r="141" spans="1:9">
      <c r="A141" s="4"/>
      <c r="B141" s="4"/>
      <c r="C141" s="4"/>
      <c r="D141" s="4"/>
      <c r="E141" s="4"/>
      <c r="F141" s="6"/>
      <c r="G141" s="4"/>
      <c r="H141" s="99"/>
      <c r="I141" s="99"/>
    </row>
    <row r="142" spans="1:9">
      <c r="A142" s="4"/>
      <c r="B142" s="4"/>
      <c r="C142" s="4"/>
      <c r="D142" s="4"/>
      <c r="E142" s="4"/>
      <c r="F142" s="6"/>
      <c r="G142" s="4"/>
      <c r="H142" s="99"/>
      <c r="I142" s="99"/>
    </row>
  </sheetData>
  <phoneticPr fontId="25" type="noConversion"/>
  <printOptions horizontalCentered="1"/>
  <pageMargins left="0.39370078740157483" right="0.39370078740157483" top="1.3779527559055118" bottom="0.98425196850393704" header="1.1023622047244095" footer="0.51181102362204722"/>
  <pageSetup paperSize="9" scale="95" orientation="portrait"/>
  <headerFooter alignWithMargins="0">
    <oddHeader>&amp;R&amp;"Garamond,Regular"&amp;P. sz. melléklet</oddHeader>
  </headerFooter>
  <rowBreaks count="3" manualBreakCount="3">
    <brk id="32" max="65535" man="1"/>
    <brk id="70" max="65535" man="1"/>
    <brk id="111" max="6553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60CCF-32FF-824B-92B0-6E88DE9C4F74}">
  <dimension ref="A1:AB251"/>
  <sheetViews>
    <sheetView showGridLines="0" showZeros="0" topLeftCell="A17" workbookViewId="0"/>
  </sheetViews>
  <sheetFormatPr baseColWidth="10" defaultColWidth="2.59765625" defaultRowHeight="14"/>
  <cols>
    <col min="1" max="1" width="3.3984375" style="143" customWidth="1"/>
    <col min="2" max="20" width="2.59765625" style="141" customWidth="1"/>
    <col min="21" max="21" width="13.3984375" style="3" customWidth="1"/>
    <col min="22" max="22" width="14.3984375" style="3" hidden="1" customWidth="1"/>
    <col min="23" max="23" width="12.796875" style="7" customWidth="1"/>
    <col min="24" max="16384" width="2.59765625" style="3"/>
  </cols>
  <sheetData>
    <row r="1" spans="1:28">
      <c r="U1" s="2"/>
      <c r="V1" s="2"/>
      <c r="W1" s="12"/>
      <c r="X1" s="2"/>
    </row>
    <row r="2" spans="1:28" ht="15">
      <c r="A2" s="140">
        <f>Adatok!D2</f>
        <v>1</v>
      </c>
      <c r="B2" s="140">
        <f>Adatok!E2</f>
        <v>2</v>
      </c>
      <c r="C2" s="140">
        <f>Adatok!F2</f>
        <v>4</v>
      </c>
      <c r="D2" s="140">
        <f>Adatok!G2</f>
        <v>7</v>
      </c>
      <c r="E2" s="140">
        <f>Adatok!H2</f>
        <v>2</v>
      </c>
      <c r="F2" s="140">
        <f>Adatok!I2</f>
        <v>7</v>
      </c>
      <c r="G2" s="140">
        <f>Adatok!J2</f>
        <v>0</v>
      </c>
      <c r="H2" s="297">
        <f>Adatok!K2</f>
        <v>1</v>
      </c>
      <c r="I2" s="299">
        <f>Adatok!L2</f>
        <v>5</v>
      </c>
      <c r="J2" s="140">
        <f>Adatok!M2</f>
        <v>1</v>
      </c>
      <c r="K2" s="140">
        <f>Adatok!N2</f>
        <v>7</v>
      </c>
      <c r="L2" s="297">
        <f>Adatok!O2</f>
        <v>0</v>
      </c>
      <c r="M2" s="299">
        <f>Adatok!P2</f>
        <v>1</v>
      </c>
      <c r="N2" s="140">
        <f>Adatok!Q2</f>
        <v>1</v>
      </c>
      <c r="O2" s="297">
        <f>Adatok!R2</f>
        <v>3</v>
      </c>
      <c r="P2" s="298">
        <f>Adatok!S2</f>
        <v>1</v>
      </c>
      <c r="Q2" s="140">
        <f>Adatok!T2</f>
        <v>3</v>
      </c>
      <c r="S2" s="236"/>
      <c r="T2" s="237"/>
      <c r="U2" s="237"/>
      <c r="V2" s="237"/>
      <c r="W2" s="237"/>
      <c r="X2" s="237"/>
      <c r="Y2" s="237"/>
      <c r="Z2" s="237"/>
      <c r="AA2" s="237"/>
      <c r="AB2" s="237"/>
    </row>
    <row r="3" spans="1:28" ht="6" customHeight="1">
      <c r="S3" s="237"/>
      <c r="T3" s="237"/>
      <c r="U3" s="237"/>
      <c r="V3" s="237"/>
      <c r="W3" s="237"/>
      <c r="X3" s="237"/>
      <c r="Y3" s="237"/>
      <c r="Z3" s="237"/>
      <c r="AA3" s="237"/>
      <c r="AB3" s="237"/>
    </row>
    <row r="4" spans="1:28">
      <c r="A4" s="314" t="s">
        <v>117</v>
      </c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  <c r="N4" s="314"/>
      <c r="O4" s="314"/>
      <c r="P4" s="314"/>
      <c r="Q4" s="314"/>
      <c r="S4" s="237"/>
      <c r="T4" s="237"/>
      <c r="U4" s="237"/>
      <c r="V4" s="237"/>
      <c r="W4" s="237"/>
      <c r="X4" s="237"/>
      <c r="Y4" s="237"/>
      <c r="Z4" s="237"/>
      <c r="AA4" s="237"/>
      <c r="AB4" s="237"/>
    </row>
    <row r="5" spans="1:28" ht="7.5" customHeight="1">
      <c r="S5" s="237"/>
      <c r="T5" s="237"/>
      <c r="U5" s="237"/>
      <c r="V5" s="237"/>
      <c r="W5" s="237"/>
      <c r="X5" s="237"/>
      <c r="Y5" s="237"/>
      <c r="Z5" s="237"/>
      <c r="AA5" s="237"/>
      <c r="AB5" s="237"/>
    </row>
    <row r="6" spans="1:28" ht="15">
      <c r="A6" s="140">
        <f>Adatok!D6</f>
        <v>1</v>
      </c>
      <c r="B6" s="140">
        <f>Adatok!E6</f>
        <v>3</v>
      </c>
      <c r="C6" s="140" t="str">
        <f>Adatok!F6</f>
        <v>-</v>
      </c>
      <c r="D6" s="140">
        <f>Adatok!G6</f>
        <v>0</v>
      </c>
      <c r="E6" s="140">
        <f>Adatok!H6</f>
        <v>9</v>
      </c>
      <c r="F6" s="140" t="str">
        <f>Adatok!I6</f>
        <v>-</v>
      </c>
      <c r="G6" s="140">
        <f>Adatok!J6</f>
        <v>0</v>
      </c>
      <c r="H6" s="140">
        <f>Adatok!K6</f>
        <v>8</v>
      </c>
      <c r="I6" s="140">
        <f>Adatok!L6</f>
        <v>4</v>
      </c>
      <c r="J6" s="140">
        <f>Adatok!M6</f>
        <v>9</v>
      </c>
      <c r="K6" s="140">
        <f>Adatok!N6</f>
        <v>6</v>
      </c>
      <c r="L6" s="140">
        <f>Adatok!O6</f>
        <v>4</v>
      </c>
      <c r="S6" s="237"/>
      <c r="T6" s="237"/>
      <c r="U6" s="237"/>
      <c r="V6" s="237"/>
      <c r="W6" s="237"/>
      <c r="X6" s="237"/>
      <c r="Y6" s="237"/>
      <c r="Z6" s="237"/>
      <c r="AA6" s="237"/>
      <c r="AB6" s="237"/>
    </row>
    <row r="7" spans="1:28" ht="7.5" customHeight="1">
      <c r="S7" s="237"/>
      <c r="T7" s="237"/>
      <c r="U7" s="237"/>
      <c r="V7" s="237"/>
      <c r="W7" s="237"/>
      <c r="X7" s="237"/>
      <c r="Y7" s="237"/>
      <c r="Z7" s="237"/>
      <c r="AA7" s="237"/>
      <c r="AB7" s="237"/>
    </row>
    <row r="8" spans="1:28">
      <c r="A8" s="314" t="s">
        <v>118</v>
      </c>
      <c r="B8" s="314"/>
      <c r="C8" s="314"/>
      <c r="D8" s="314"/>
      <c r="E8" s="314"/>
      <c r="F8" s="314"/>
      <c r="G8" s="314"/>
      <c r="H8" s="314"/>
      <c r="I8" s="314"/>
      <c r="J8" s="314"/>
      <c r="K8" s="314"/>
      <c r="L8" s="314"/>
      <c r="S8" s="237"/>
      <c r="T8" s="237"/>
      <c r="U8" s="237"/>
      <c r="V8" s="237"/>
      <c r="W8" s="237"/>
      <c r="X8" s="237"/>
      <c r="Y8" s="237"/>
      <c r="Z8" s="237"/>
      <c r="AA8" s="237"/>
      <c r="AB8" s="237"/>
    </row>
    <row r="9" spans="1:28" ht="6.75" customHeight="1">
      <c r="S9" s="237"/>
      <c r="T9" s="237"/>
      <c r="U9" s="237"/>
      <c r="V9" s="237"/>
      <c r="W9" s="237"/>
      <c r="X9" s="237"/>
      <c r="Y9" s="237"/>
      <c r="Z9" s="237"/>
      <c r="AA9" s="237"/>
      <c r="AB9" s="237"/>
    </row>
    <row r="10" spans="1:28" s="141" customFormat="1" ht="24" customHeight="1">
      <c r="A10" s="143"/>
      <c r="S10" s="237"/>
      <c r="T10" s="237"/>
      <c r="U10" s="237"/>
      <c r="V10" s="237"/>
      <c r="W10" s="237"/>
      <c r="X10" s="237"/>
      <c r="Y10" s="237"/>
      <c r="Z10" s="237"/>
      <c r="AA10" s="237"/>
      <c r="AB10" s="237"/>
    </row>
    <row r="11" spans="1:28" s="145" customFormat="1" ht="16">
      <c r="A11" s="144" t="str">
        <f>CONCATENATE(Adatok!B2," Bilanz ",Adatok!B6)</f>
        <v>MOGYORÓD NONPROFIT KFT Bilanz 2025.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</row>
    <row r="12" spans="1:28" s="141" customFormat="1">
      <c r="A12" s="143"/>
      <c r="W12" s="142"/>
    </row>
    <row r="13" spans="1:28" s="141" customFormat="1" ht="6.75" customHeight="1">
      <c r="A13" s="143"/>
      <c r="W13" s="142"/>
    </row>
    <row r="14" spans="1:28" s="141" customFormat="1" ht="15">
      <c r="A14" s="319" t="s">
        <v>119</v>
      </c>
      <c r="B14" s="320"/>
      <c r="C14" s="320"/>
      <c r="D14" s="320"/>
      <c r="E14" s="320"/>
      <c r="F14" s="320"/>
      <c r="G14" s="320"/>
      <c r="H14" s="320"/>
      <c r="I14" s="320"/>
      <c r="J14" s="320"/>
      <c r="K14" s="320"/>
      <c r="W14" s="142"/>
    </row>
    <row r="15" spans="1:28" s="141" customFormat="1" ht="6" customHeight="1">
      <c r="A15" s="143"/>
      <c r="W15" s="142"/>
    </row>
    <row r="16" spans="1:28" s="141" customFormat="1" ht="15" thickBot="1">
      <c r="A16" s="143"/>
      <c r="W16" s="146" t="s">
        <v>120</v>
      </c>
    </row>
    <row r="17" spans="1:23" s="141" customFormat="1" ht="32.25" customHeight="1" thickBot="1">
      <c r="A17" s="147"/>
      <c r="B17" s="315" t="s">
        <v>121</v>
      </c>
      <c r="C17" s="316"/>
      <c r="D17" s="316"/>
      <c r="E17" s="316"/>
      <c r="F17" s="316"/>
      <c r="G17" s="316"/>
      <c r="H17" s="316"/>
      <c r="I17" s="316"/>
      <c r="J17" s="316"/>
      <c r="K17" s="316"/>
      <c r="L17" s="316"/>
      <c r="M17" s="316"/>
      <c r="N17" s="316"/>
      <c r="O17" s="316"/>
      <c r="P17" s="316"/>
      <c r="Q17" s="316"/>
      <c r="R17" s="316"/>
      <c r="S17" s="316"/>
      <c r="T17" s="317"/>
      <c r="U17" s="186" t="s">
        <v>122</v>
      </c>
      <c r="V17" s="148" t="s">
        <v>123</v>
      </c>
      <c r="W17" s="149" t="s">
        <v>124</v>
      </c>
    </row>
    <row r="18" spans="1:23" ht="12.75" customHeight="1">
      <c r="A18" s="291" t="s">
        <v>13</v>
      </c>
      <c r="B18" s="221" t="s">
        <v>125</v>
      </c>
      <c r="C18" s="222"/>
      <c r="D18" s="222"/>
      <c r="E18" s="222"/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  <c r="R18" s="222"/>
      <c r="S18" s="222"/>
      <c r="T18" s="222"/>
      <c r="U18" s="151">
        <f>Merleg_m!U19</f>
        <v>346819</v>
      </c>
      <c r="V18" s="151" t="e">
        <f>Merleg_m!V19</f>
        <v>#REF!</v>
      </c>
      <c r="W18" s="152">
        <f>Merleg_m!X19</f>
        <v>437234</v>
      </c>
    </row>
    <row r="19" spans="1:23" ht="12.75" customHeight="1">
      <c r="A19" s="292" t="s">
        <v>14</v>
      </c>
      <c r="B19" s="223" t="s">
        <v>126</v>
      </c>
      <c r="C19" s="224"/>
      <c r="D19" s="224"/>
      <c r="E19" s="224"/>
      <c r="F19" s="224"/>
      <c r="G19" s="224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  <c r="S19" s="224"/>
      <c r="T19" s="224"/>
      <c r="U19" s="154">
        <f>Merleg_m!U20</f>
        <v>2</v>
      </c>
      <c r="V19" s="154" t="e">
        <f>Merleg_m!V20</f>
        <v>#REF!</v>
      </c>
      <c r="W19" s="155">
        <f>Merleg_m!X20</f>
        <v>0</v>
      </c>
    </row>
    <row r="20" spans="1:23" ht="12.75" customHeight="1">
      <c r="A20" s="292" t="s">
        <v>15</v>
      </c>
      <c r="B20" s="223" t="s">
        <v>127</v>
      </c>
      <c r="C20" s="224"/>
      <c r="D20" s="224"/>
      <c r="E20" s="224"/>
      <c r="F20" s="224"/>
      <c r="G20" s="224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  <c r="S20" s="224"/>
      <c r="T20" s="224"/>
      <c r="U20" s="36" t="e">
        <f>Merleg_m!#REF!</f>
        <v>#REF!</v>
      </c>
      <c r="V20" s="36" t="e">
        <f>Merleg_m!#REF!</f>
        <v>#REF!</v>
      </c>
      <c r="W20" s="37" t="e">
        <f>Merleg_m!#REF!</f>
        <v>#REF!</v>
      </c>
    </row>
    <row r="21" spans="1:23" ht="12.75" customHeight="1">
      <c r="A21" s="292" t="s">
        <v>16</v>
      </c>
      <c r="B21" s="223" t="s">
        <v>128</v>
      </c>
      <c r="C21" s="224"/>
      <c r="D21" s="224"/>
      <c r="E21" s="224"/>
      <c r="F21" s="224"/>
      <c r="G21" s="224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  <c r="S21" s="224"/>
      <c r="T21" s="224"/>
      <c r="U21" s="36" t="e">
        <f>Merleg_m!#REF!</f>
        <v>#REF!</v>
      </c>
      <c r="V21" s="36" t="e">
        <f>Merleg_m!#REF!</f>
        <v>#REF!</v>
      </c>
      <c r="W21" s="37" t="e">
        <f>Merleg_m!#REF!</f>
        <v>#REF!</v>
      </c>
    </row>
    <row r="22" spans="1:23" ht="12.75" customHeight="1">
      <c r="A22" s="292" t="s">
        <v>17</v>
      </c>
      <c r="B22" s="223" t="s">
        <v>129</v>
      </c>
      <c r="C22" s="224"/>
      <c r="D22" s="224"/>
      <c r="E22" s="224"/>
      <c r="F22" s="224"/>
      <c r="G22" s="224"/>
      <c r="H22" s="224"/>
      <c r="I22" s="224"/>
      <c r="J22" s="224"/>
      <c r="K22" s="224"/>
      <c r="L22" s="224"/>
      <c r="M22" s="224"/>
      <c r="N22" s="224"/>
      <c r="O22" s="224"/>
      <c r="P22" s="224"/>
      <c r="Q22" s="224"/>
      <c r="R22" s="224"/>
      <c r="S22" s="224"/>
      <c r="T22" s="224"/>
      <c r="U22" s="36" t="e">
        <f>Merleg_m!#REF!</f>
        <v>#REF!</v>
      </c>
      <c r="V22" s="36" t="e">
        <f>Merleg_m!#REF!</f>
        <v>#REF!</v>
      </c>
      <c r="W22" s="37" t="e">
        <f>Merleg_m!#REF!</f>
        <v>#REF!</v>
      </c>
    </row>
    <row r="23" spans="1:23" ht="12.75" customHeight="1">
      <c r="A23" s="292" t="s">
        <v>18</v>
      </c>
      <c r="B23" s="223" t="s">
        <v>130</v>
      </c>
      <c r="C23" s="224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24"/>
      <c r="Q23" s="224"/>
      <c r="R23" s="224"/>
      <c r="S23" s="224"/>
      <c r="T23" s="224"/>
      <c r="U23" s="36" t="e">
        <f>Merleg_m!#REF!</f>
        <v>#REF!</v>
      </c>
      <c r="V23" s="36" t="e">
        <f>Merleg_m!#REF!</f>
        <v>#REF!</v>
      </c>
      <c r="W23" s="37" t="e">
        <f>Merleg_m!#REF!</f>
        <v>#REF!</v>
      </c>
    </row>
    <row r="24" spans="1:23" ht="12.75" customHeight="1">
      <c r="A24" s="292" t="s">
        <v>19</v>
      </c>
      <c r="B24" s="223" t="s">
        <v>131</v>
      </c>
      <c r="C24" s="224"/>
      <c r="D24" s="224"/>
      <c r="E24" s="224"/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  <c r="S24" s="224"/>
      <c r="T24" s="224"/>
      <c r="U24" s="36" t="e">
        <f>Merleg_m!#REF!</f>
        <v>#REF!</v>
      </c>
      <c r="V24" s="36" t="e">
        <f>Merleg_m!#REF!</f>
        <v>#REF!</v>
      </c>
      <c r="W24" s="37" t="e">
        <f>Merleg_m!#REF!</f>
        <v>#REF!</v>
      </c>
    </row>
    <row r="25" spans="1:23" ht="12.75" customHeight="1">
      <c r="A25" s="293" t="s">
        <v>20</v>
      </c>
      <c r="B25" s="223" t="s">
        <v>132</v>
      </c>
      <c r="C25" s="224"/>
      <c r="D25" s="224"/>
      <c r="E25" s="224"/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  <c r="S25" s="224"/>
      <c r="T25" s="224"/>
      <c r="U25" s="36" t="e">
        <f>Merleg_m!#REF!</f>
        <v>#REF!</v>
      </c>
      <c r="V25" s="36" t="e">
        <f>Merleg_m!#REF!</f>
        <v>#REF!</v>
      </c>
      <c r="W25" s="37" t="e">
        <f>Merleg_m!#REF!</f>
        <v>#REF!</v>
      </c>
    </row>
    <row r="26" spans="1:23" ht="12.75" customHeight="1">
      <c r="A26" s="293" t="s">
        <v>21</v>
      </c>
      <c r="B26" s="223" t="s">
        <v>133</v>
      </c>
      <c r="C26" s="224"/>
      <c r="D26" s="224"/>
      <c r="E26" s="224"/>
      <c r="F26" s="224"/>
      <c r="G26" s="224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  <c r="S26" s="224"/>
      <c r="T26" s="224"/>
      <c r="U26" s="188">
        <f>Merleg_m!U21</f>
        <v>346817</v>
      </c>
      <c r="V26" s="188" t="e">
        <f>Merleg_m!V21</f>
        <v>#REF!</v>
      </c>
      <c r="W26" s="189">
        <f>Merleg_m!X21</f>
        <v>437234</v>
      </c>
    </row>
    <row r="27" spans="1:23" ht="12.75" customHeight="1">
      <c r="A27" s="293" t="s">
        <v>22</v>
      </c>
      <c r="B27" s="223" t="s">
        <v>134</v>
      </c>
      <c r="C27" s="224"/>
      <c r="D27" s="224"/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  <c r="S27" s="224"/>
      <c r="T27" s="224"/>
      <c r="U27" s="36" t="e">
        <f>Merleg_m!#REF!</f>
        <v>#REF!</v>
      </c>
      <c r="V27" s="36" t="e">
        <f>Merleg_m!#REF!</f>
        <v>#REF!</v>
      </c>
      <c r="W27" s="37" t="e">
        <f>Merleg_m!#REF!</f>
        <v>#REF!</v>
      </c>
    </row>
    <row r="28" spans="1:23" ht="12.75" customHeight="1">
      <c r="A28" s="293" t="s">
        <v>23</v>
      </c>
      <c r="B28" s="223" t="s">
        <v>135</v>
      </c>
      <c r="C28" s="224"/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4"/>
      <c r="S28" s="224"/>
      <c r="T28" s="224"/>
      <c r="U28" s="36" t="e">
        <f>Merleg_m!#REF!</f>
        <v>#REF!</v>
      </c>
      <c r="V28" s="36" t="e">
        <f>Merleg_m!#REF!</f>
        <v>#REF!</v>
      </c>
      <c r="W28" s="37" t="e">
        <f>Merleg_m!#REF!</f>
        <v>#REF!</v>
      </c>
    </row>
    <row r="29" spans="1:23" ht="12.75" customHeight="1">
      <c r="A29" s="293" t="s">
        <v>24</v>
      </c>
      <c r="B29" s="223" t="s">
        <v>136</v>
      </c>
      <c r="C29" s="224"/>
      <c r="D29" s="224"/>
      <c r="E29" s="224"/>
      <c r="F29" s="224"/>
      <c r="G29" s="224"/>
      <c r="H29" s="224"/>
      <c r="I29" s="224"/>
      <c r="J29" s="224"/>
      <c r="K29" s="224"/>
      <c r="L29" s="224"/>
      <c r="M29" s="224"/>
      <c r="N29" s="224"/>
      <c r="O29" s="224"/>
      <c r="P29" s="224"/>
      <c r="Q29" s="224"/>
      <c r="R29" s="224"/>
      <c r="S29" s="224"/>
      <c r="T29" s="224"/>
      <c r="U29" s="36" t="e">
        <f>Merleg_m!#REF!</f>
        <v>#REF!</v>
      </c>
      <c r="V29" s="36" t="e">
        <f>Merleg_m!#REF!</f>
        <v>#REF!</v>
      </c>
      <c r="W29" s="37" t="e">
        <f>Merleg_m!#REF!</f>
        <v>#REF!</v>
      </c>
    </row>
    <row r="30" spans="1:23" ht="12.75" customHeight="1">
      <c r="A30" s="293" t="s">
        <v>25</v>
      </c>
      <c r="B30" s="223" t="s">
        <v>137</v>
      </c>
      <c r="C30" s="224"/>
      <c r="D30" s="224"/>
      <c r="E30" s="224"/>
      <c r="F30" s="224"/>
      <c r="G30" s="224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  <c r="S30" s="224"/>
      <c r="T30" s="224"/>
      <c r="U30" s="36" t="e">
        <f>Merleg_m!#REF!</f>
        <v>#REF!</v>
      </c>
      <c r="V30" s="36" t="e">
        <f>Merleg_m!#REF!</f>
        <v>#REF!</v>
      </c>
      <c r="W30" s="37" t="e">
        <f>Merleg_m!#REF!</f>
        <v>#REF!</v>
      </c>
    </row>
    <row r="31" spans="1:23" ht="12.75" customHeight="1">
      <c r="A31" s="293" t="s">
        <v>26</v>
      </c>
      <c r="B31" s="223" t="s">
        <v>138</v>
      </c>
      <c r="C31" s="224"/>
      <c r="D31" s="224"/>
      <c r="E31" s="224"/>
      <c r="F31" s="224"/>
      <c r="G31" s="224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  <c r="S31" s="224"/>
      <c r="T31" s="224"/>
      <c r="U31" s="36" t="e">
        <f>Merleg_m!#REF!</f>
        <v>#REF!</v>
      </c>
      <c r="V31" s="36" t="e">
        <f>Merleg_m!#REF!</f>
        <v>#REF!</v>
      </c>
      <c r="W31" s="37" t="e">
        <f>Merleg_m!#REF!</f>
        <v>#REF!</v>
      </c>
    </row>
    <row r="32" spans="1:23" ht="12.75" customHeight="1">
      <c r="A32" s="293" t="s">
        <v>27</v>
      </c>
      <c r="B32" s="223" t="s">
        <v>139</v>
      </c>
      <c r="C32" s="224"/>
      <c r="D32" s="224"/>
      <c r="E32" s="224"/>
      <c r="F32" s="224"/>
      <c r="G32" s="224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  <c r="S32" s="224"/>
      <c r="T32" s="224"/>
      <c r="U32" s="36" t="e">
        <f>Merleg_m!#REF!</f>
        <v>#REF!</v>
      </c>
      <c r="V32" s="36" t="e">
        <f>Merleg_m!#REF!</f>
        <v>#REF!</v>
      </c>
      <c r="W32" s="37" t="e">
        <f>Merleg_m!#REF!</f>
        <v>#REF!</v>
      </c>
    </row>
    <row r="33" spans="1:23" ht="12.75" customHeight="1">
      <c r="A33" s="293" t="s">
        <v>28</v>
      </c>
      <c r="B33" s="223" t="s">
        <v>140</v>
      </c>
      <c r="C33" s="224"/>
      <c r="D33" s="224"/>
      <c r="E33" s="224"/>
      <c r="F33" s="224"/>
      <c r="G33" s="224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4"/>
      <c r="S33" s="224"/>
      <c r="T33" s="224"/>
      <c r="U33" s="188">
        <f>Merleg_m!U22</f>
        <v>0</v>
      </c>
      <c r="V33" s="188" t="e">
        <f>Merleg_m!V22</f>
        <v>#REF!</v>
      </c>
      <c r="W33" s="189">
        <f>Merleg_m!X22</f>
        <v>0</v>
      </c>
    </row>
    <row r="34" spans="1:23" ht="12.75" customHeight="1">
      <c r="A34" s="293" t="s">
        <v>29</v>
      </c>
      <c r="B34" s="223" t="s">
        <v>141</v>
      </c>
      <c r="C34" s="224"/>
      <c r="D34" s="224"/>
      <c r="E34" s="224"/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  <c r="S34" s="224"/>
      <c r="T34" s="224"/>
      <c r="U34" s="36" t="e">
        <f>Merleg_m!#REF!</f>
        <v>#REF!</v>
      </c>
      <c r="V34" s="36" t="e">
        <f>Merleg_m!#REF!</f>
        <v>#REF!</v>
      </c>
      <c r="W34" s="37" t="e">
        <f>Merleg_m!#REF!</f>
        <v>#REF!</v>
      </c>
    </row>
    <row r="35" spans="1:23" ht="12.75" customHeight="1">
      <c r="A35" s="293" t="s">
        <v>30</v>
      </c>
      <c r="B35" s="223" t="s">
        <v>142</v>
      </c>
      <c r="C35" s="224"/>
      <c r="D35" s="224"/>
      <c r="E35" s="224"/>
      <c r="F35" s="224"/>
      <c r="G35" s="224"/>
      <c r="H35" s="224"/>
      <c r="I35" s="224"/>
      <c r="J35" s="224"/>
      <c r="K35" s="224"/>
      <c r="L35" s="224"/>
      <c r="M35" s="224"/>
      <c r="N35" s="224"/>
      <c r="O35" s="224"/>
      <c r="P35" s="224"/>
      <c r="Q35" s="224"/>
      <c r="R35" s="224"/>
      <c r="S35" s="224"/>
      <c r="T35" s="224"/>
      <c r="U35" s="36" t="e">
        <f>Merleg_m!#REF!</f>
        <v>#REF!</v>
      </c>
      <c r="V35" s="36" t="e">
        <f>Merleg_m!#REF!</f>
        <v>#REF!</v>
      </c>
      <c r="W35" s="37" t="e">
        <f>Merleg_m!#REF!</f>
        <v>#REF!</v>
      </c>
    </row>
    <row r="36" spans="1:23" ht="12.75" customHeight="1">
      <c r="A36" s="293" t="s">
        <v>31</v>
      </c>
      <c r="B36" s="223" t="s">
        <v>143</v>
      </c>
      <c r="C36" s="224"/>
      <c r="D36" s="224"/>
      <c r="E36" s="224"/>
      <c r="F36" s="224"/>
      <c r="G36" s="224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  <c r="S36" s="224"/>
      <c r="T36" s="224"/>
      <c r="U36" s="36" t="e">
        <f>Merleg_m!#REF!</f>
        <v>#REF!</v>
      </c>
      <c r="V36" s="36" t="e">
        <f>Merleg_m!#REF!</f>
        <v>#REF!</v>
      </c>
      <c r="W36" s="37" t="e">
        <f>Merleg_m!#REF!</f>
        <v>#REF!</v>
      </c>
    </row>
    <row r="37" spans="1:23" ht="12.75" customHeight="1">
      <c r="A37" s="293" t="s">
        <v>32</v>
      </c>
      <c r="B37" s="223" t="s">
        <v>144</v>
      </c>
      <c r="C37" s="224"/>
      <c r="D37" s="224"/>
      <c r="E37" s="224"/>
      <c r="F37" s="224"/>
      <c r="G37" s="224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  <c r="S37" s="224"/>
      <c r="T37" s="224"/>
      <c r="U37" s="36" t="e">
        <f>Merleg_m!#REF!</f>
        <v>#REF!</v>
      </c>
      <c r="V37" s="36" t="e">
        <f>Merleg_m!#REF!</f>
        <v>#REF!</v>
      </c>
      <c r="W37" s="37" t="e">
        <f>Merleg_m!#REF!</f>
        <v>#REF!</v>
      </c>
    </row>
    <row r="38" spans="1:23" ht="12.75" customHeight="1">
      <c r="A38" s="293" t="s">
        <v>33</v>
      </c>
      <c r="B38" s="223" t="s">
        <v>145</v>
      </c>
      <c r="C38" s="224"/>
      <c r="D38" s="224"/>
      <c r="E38" s="224"/>
      <c r="F38" s="224"/>
      <c r="G38" s="224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  <c r="S38" s="224"/>
      <c r="T38" s="224"/>
      <c r="U38" s="36" t="e">
        <f>Merleg_m!#REF!</f>
        <v>#REF!</v>
      </c>
      <c r="V38" s="36" t="e">
        <f>Merleg_m!#REF!</f>
        <v>#REF!</v>
      </c>
      <c r="W38" s="37" t="e">
        <f>Merleg_m!#REF!</f>
        <v>#REF!</v>
      </c>
    </row>
    <row r="39" spans="1:23" ht="12.75" customHeight="1">
      <c r="A39" s="293" t="s">
        <v>34</v>
      </c>
      <c r="B39" s="225" t="s">
        <v>146</v>
      </c>
      <c r="C39" s="226"/>
      <c r="D39" s="226"/>
      <c r="E39" s="226"/>
      <c r="F39" s="226"/>
      <c r="G39" s="226"/>
      <c r="H39" s="226"/>
      <c r="I39" s="226"/>
      <c r="J39" s="226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191">
        <f>Merleg_m!U23</f>
        <v>212629</v>
      </c>
      <c r="V39" s="191" t="e">
        <f>Merleg_m!V23</f>
        <v>#REF!</v>
      </c>
      <c r="W39" s="192">
        <f>Merleg_m!X23</f>
        <v>89617</v>
      </c>
    </row>
    <row r="40" spans="1:23" ht="12.75" customHeight="1">
      <c r="A40" s="293" t="s">
        <v>35</v>
      </c>
      <c r="B40" s="223" t="s">
        <v>147</v>
      </c>
      <c r="C40" s="224"/>
      <c r="D40" s="224"/>
      <c r="E40" s="224"/>
      <c r="F40" s="224"/>
      <c r="G40" s="224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  <c r="S40" s="224"/>
      <c r="T40" s="224"/>
      <c r="U40" s="188">
        <f>Merleg_m!U24</f>
        <v>1703</v>
      </c>
      <c r="V40" s="188" t="e">
        <f>Merleg_m!V24</f>
        <v>#REF!</v>
      </c>
      <c r="W40" s="189">
        <f>Merleg_m!X24</f>
        <v>1962</v>
      </c>
    </row>
    <row r="41" spans="1:23" ht="12.75" customHeight="1">
      <c r="A41" s="293" t="s">
        <v>36</v>
      </c>
      <c r="B41" s="223" t="s">
        <v>148</v>
      </c>
      <c r="C41" s="224"/>
      <c r="D41" s="224"/>
      <c r="E41" s="224"/>
      <c r="F41" s="224"/>
      <c r="G41" s="224"/>
      <c r="H41" s="224"/>
      <c r="I41" s="224"/>
      <c r="J41" s="224"/>
      <c r="K41" s="224"/>
      <c r="L41" s="224"/>
      <c r="M41" s="224"/>
      <c r="N41" s="224"/>
      <c r="O41" s="224"/>
      <c r="P41" s="224"/>
      <c r="Q41" s="224"/>
      <c r="R41" s="224"/>
      <c r="S41" s="224"/>
      <c r="T41" s="224"/>
      <c r="U41" s="36" t="e">
        <f>Merleg_m!#REF!</f>
        <v>#REF!</v>
      </c>
      <c r="V41" s="36" t="e">
        <f>Merleg_m!#REF!</f>
        <v>#REF!</v>
      </c>
      <c r="W41" s="37" t="e">
        <f>Merleg_m!#REF!</f>
        <v>#REF!</v>
      </c>
    </row>
    <row r="42" spans="1:23" ht="12.75" customHeight="1">
      <c r="A42" s="293" t="s">
        <v>37</v>
      </c>
      <c r="B42" s="223" t="s">
        <v>149</v>
      </c>
      <c r="C42" s="224"/>
      <c r="D42" s="224"/>
      <c r="E42" s="224"/>
      <c r="F42" s="224"/>
      <c r="G42" s="224"/>
      <c r="H42" s="224"/>
      <c r="I42" s="224"/>
      <c r="J42" s="224"/>
      <c r="K42" s="224"/>
      <c r="L42" s="224"/>
      <c r="M42" s="224"/>
      <c r="N42" s="224"/>
      <c r="O42" s="224"/>
      <c r="P42" s="224"/>
      <c r="Q42" s="224"/>
      <c r="R42" s="224"/>
      <c r="S42" s="224"/>
      <c r="T42" s="224"/>
      <c r="U42" s="36" t="e">
        <f>Merleg_m!#REF!</f>
        <v>#REF!</v>
      </c>
      <c r="V42" s="36" t="e">
        <f>Merleg_m!#REF!</f>
        <v>#REF!</v>
      </c>
      <c r="W42" s="37" t="e">
        <f>Merleg_m!#REF!</f>
        <v>#REF!</v>
      </c>
    </row>
    <row r="43" spans="1:23" ht="12.75" customHeight="1">
      <c r="A43" s="293" t="s">
        <v>38</v>
      </c>
      <c r="B43" s="223" t="s">
        <v>150</v>
      </c>
      <c r="C43" s="224"/>
      <c r="D43" s="224"/>
      <c r="E43" s="224"/>
      <c r="F43" s="224"/>
      <c r="G43" s="224"/>
      <c r="H43" s="224"/>
      <c r="I43" s="224"/>
      <c r="J43" s="224"/>
      <c r="K43" s="224"/>
      <c r="L43" s="224"/>
      <c r="M43" s="224"/>
      <c r="N43" s="224"/>
      <c r="O43" s="224"/>
      <c r="P43" s="224"/>
      <c r="Q43" s="224"/>
      <c r="R43" s="224"/>
      <c r="S43" s="224"/>
      <c r="T43" s="224"/>
      <c r="U43" s="36" t="e">
        <f>Merleg_m!#REF!</f>
        <v>#REF!</v>
      </c>
      <c r="V43" s="36" t="e">
        <f>Merleg_m!#REF!</f>
        <v>#REF!</v>
      </c>
      <c r="W43" s="37" t="e">
        <f>Merleg_m!#REF!</f>
        <v>#REF!</v>
      </c>
    </row>
    <row r="44" spans="1:23" ht="12.75" customHeight="1">
      <c r="A44" s="293" t="s">
        <v>39</v>
      </c>
      <c r="B44" s="223" t="s">
        <v>151</v>
      </c>
      <c r="C44" s="224"/>
      <c r="D44" s="224"/>
      <c r="E44" s="224"/>
      <c r="F44" s="224"/>
      <c r="G44" s="224"/>
      <c r="H44" s="224"/>
      <c r="I44" s="224"/>
      <c r="J44" s="224"/>
      <c r="K44" s="224"/>
      <c r="L44" s="224"/>
      <c r="M44" s="224"/>
      <c r="N44" s="224"/>
      <c r="O44" s="224"/>
      <c r="P44" s="224"/>
      <c r="Q44" s="224"/>
      <c r="R44" s="224"/>
      <c r="S44" s="224"/>
      <c r="T44" s="224"/>
      <c r="U44" s="36" t="e">
        <f>Merleg_m!#REF!</f>
        <v>#REF!</v>
      </c>
      <c r="V44" s="36" t="e">
        <f>Merleg_m!#REF!</f>
        <v>#REF!</v>
      </c>
      <c r="W44" s="37" t="e">
        <f>Merleg_m!#REF!</f>
        <v>#REF!</v>
      </c>
    </row>
    <row r="45" spans="1:23" ht="12.75" customHeight="1">
      <c r="A45" s="293" t="s">
        <v>40</v>
      </c>
      <c r="B45" s="223" t="s">
        <v>152</v>
      </c>
      <c r="C45" s="224"/>
      <c r="D45" s="224"/>
      <c r="E45" s="224"/>
      <c r="F45" s="224"/>
      <c r="G45" s="224"/>
      <c r="H45" s="224"/>
      <c r="I45" s="224"/>
      <c r="J45" s="224"/>
      <c r="K45" s="224"/>
      <c r="L45" s="224"/>
      <c r="M45" s="224"/>
      <c r="N45" s="224"/>
      <c r="O45" s="224"/>
      <c r="P45" s="224"/>
      <c r="Q45" s="224"/>
      <c r="R45" s="224"/>
      <c r="S45" s="224"/>
      <c r="T45" s="224"/>
      <c r="U45" s="36" t="e">
        <f>Merleg_m!#REF!</f>
        <v>#REF!</v>
      </c>
      <c r="V45" s="36" t="e">
        <f>Merleg_m!#REF!</f>
        <v>#REF!</v>
      </c>
      <c r="W45" s="37" t="e">
        <f>Merleg_m!#REF!</f>
        <v>#REF!</v>
      </c>
    </row>
    <row r="46" spans="1:23" ht="12.75" customHeight="1">
      <c r="A46" s="293" t="s">
        <v>41</v>
      </c>
      <c r="B46" s="223" t="s">
        <v>153</v>
      </c>
      <c r="C46" s="224"/>
      <c r="D46" s="224"/>
      <c r="E46" s="224"/>
      <c r="F46" s="224"/>
      <c r="G46" s="224"/>
      <c r="H46" s="224"/>
      <c r="I46" s="224"/>
      <c r="J46" s="224"/>
      <c r="K46" s="224"/>
      <c r="L46" s="224"/>
      <c r="M46" s="224"/>
      <c r="N46" s="224"/>
      <c r="O46" s="224"/>
      <c r="P46" s="224"/>
      <c r="Q46" s="224"/>
      <c r="R46" s="224"/>
      <c r="S46" s="224"/>
      <c r="T46" s="224"/>
      <c r="U46" s="36" t="e">
        <f>Merleg_m!#REF!</f>
        <v>#REF!</v>
      </c>
      <c r="V46" s="36" t="e">
        <f>Merleg_m!#REF!</f>
        <v>#REF!</v>
      </c>
      <c r="W46" s="37" t="e">
        <f>Merleg_m!#REF!</f>
        <v>#REF!</v>
      </c>
    </row>
    <row r="47" spans="1:23" ht="12.75" customHeight="1">
      <c r="A47" s="293" t="s">
        <v>42</v>
      </c>
      <c r="B47" s="223" t="s">
        <v>154</v>
      </c>
      <c r="C47" s="224"/>
      <c r="D47" s="224"/>
      <c r="E47" s="224"/>
      <c r="F47" s="224"/>
      <c r="G47" s="224"/>
      <c r="H47" s="224"/>
      <c r="I47" s="224"/>
      <c r="J47" s="224"/>
      <c r="K47" s="224"/>
      <c r="L47" s="224"/>
      <c r="M47" s="224"/>
      <c r="N47" s="224"/>
      <c r="O47" s="224"/>
      <c r="P47" s="224"/>
      <c r="Q47" s="224"/>
      <c r="R47" s="224"/>
      <c r="S47" s="224"/>
      <c r="T47" s="224"/>
      <c r="U47" s="188">
        <f>Merleg_m!U25</f>
        <v>11861</v>
      </c>
      <c r="V47" s="188" t="e">
        <f>Merleg_m!V25</f>
        <v>#REF!</v>
      </c>
      <c r="W47" s="189">
        <f>Merleg_m!X25</f>
        <v>8636</v>
      </c>
    </row>
    <row r="48" spans="1:23" ht="12.75" customHeight="1">
      <c r="A48" s="293" t="s">
        <v>43</v>
      </c>
      <c r="B48" s="223" t="s">
        <v>155</v>
      </c>
      <c r="C48" s="224"/>
      <c r="D48" s="224"/>
      <c r="E48" s="224"/>
      <c r="F48" s="224"/>
      <c r="G48" s="224"/>
      <c r="H48" s="224"/>
      <c r="I48" s="224"/>
      <c r="J48" s="224"/>
      <c r="K48" s="224"/>
      <c r="L48" s="224"/>
      <c r="M48" s="224"/>
      <c r="N48" s="224"/>
      <c r="O48" s="224"/>
      <c r="P48" s="224"/>
      <c r="Q48" s="224"/>
      <c r="R48" s="224"/>
      <c r="S48" s="224"/>
      <c r="T48" s="224"/>
      <c r="U48" s="36" t="e">
        <f>Merleg_m!#REF!</f>
        <v>#REF!</v>
      </c>
      <c r="V48" s="36" t="e">
        <f>Merleg_m!#REF!</f>
        <v>#REF!</v>
      </c>
      <c r="W48" s="37" t="e">
        <f>Merleg_m!#REF!</f>
        <v>#REF!</v>
      </c>
    </row>
    <row r="49" spans="1:23" ht="12.75" customHeight="1">
      <c r="A49" s="293" t="s">
        <v>44</v>
      </c>
      <c r="B49" s="223" t="s">
        <v>156</v>
      </c>
      <c r="C49" s="224"/>
      <c r="D49" s="224"/>
      <c r="E49" s="224"/>
      <c r="F49" s="224"/>
      <c r="G49" s="224"/>
      <c r="H49" s="224"/>
      <c r="I49" s="224"/>
      <c r="J49" s="224"/>
      <c r="K49" s="224"/>
      <c r="L49" s="224"/>
      <c r="M49" s="224"/>
      <c r="N49" s="224"/>
      <c r="O49" s="224"/>
      <c r="P49" s="224"/>
      <c r="Q49" s="224"/>
      <c r="R49" s="224"/>
      <c r="S49" s="224"/>
      <c r="T49" s="224"/>
      <c r="U49" s="36" t="e">
        <f>Merleg_m!#REF!</f>
        <v>#REF!</v>
      </c>
      <c r="V49" s="36" t="e">
        <f>Merleg_m!#REF!</f>
        <v>#REF!</v>
      </c>
      <c r="W49" s="37" t="e">
        <f>Merleg_m!#REF!</f>
        <v>#REF!</v>
      </c>
    </row>
    <row r="50" spans="1:23" ht="12.75" customHeight="1">
      <c r="A50" s="293" t="s">
        <v>45</v>
      </c>
      <c r="B50" s="223" t="s">
        <v>157</v>
      </c>
      <c r="C50" s="224"/>
      <c r="D50" s="224"/>
      <c r="E50" s="224"/>
      <c r="F50" s="224"/>
      <c r="G50" s="224"/>
      <c r="H50" s="224"/>
      <c r="I50" s="224"/>
      <c r="J50" s="224"/>
      <c r="K50" s="224"/>
      <c r="L50" s="224"/>
      <c r="M50" s="224"/>
      <c r="N50" s="224"/>
      <c r="O50" s="224"/>
      <c r="P50" s="224"/>
      <c r="Q50" s="224"/>
      <c r="R50" s="224"/>
      <c r="S50" s="224"/>
      <c r="T50" s="224"/>
      <c r="U50" s="36" t="e">
        <f>Merleg_m!#REF!</f>
        <v>#REF!</v>
      </c>
      <c r="V50" s="36" t="e">
        <f>Merleg_m!#REF!</f>
        <v>#REF!</v>
      </c>
      <c r="W50" s="37" t="e">
        <f>Merleg_m!#REF!</f>
        <v>#REF!</v>
      </c>
    </row>
    <row r="51" spans="1:23" ht="12.75" customHeight="1">
      <c r="A51" s="293" t="s">
        <v>46</v>
      </c>
      <c r="B51" s="223" t="s">
        <v>158</v>
      </c>
      <c r="C51" s="224"/>
      <c r="D51" s="224"/>
      <c r="E51" s="224"/>
      <c r="F51" s="224"/>
      <c r="G51" s="224"/>
      <c r="H51" s="224"/>
      <c r="I51" s="224"/>
      <c r="J51" s="224"/>
      <c r="K51" s="224"/>
      <c r="L51" s="224"/>
      <c r="M51" s="224"/>
      <c r="N51" s="224"/>
      <c r="O51" s="224"/>
      <c r="P51" s="224"/>
      <c r="Q51" s="224"/>
      <c r="R51" s="224"/>
      <c r="S51" s="224"/>
      <c r="T51" s="224"/>
      <c r="U51" s="36" t="e">
        <f>Merleg_m!#REF!</f>
        <v>#REF!</v>
      </c>
      <c r="V51" s="36" t="e">
        <f>Merleg_m!#REF!</f>
        <v>#REF!</v>
      </c>
      <c r="W51" s="37" t="e">
        <f>Merleg_m!#REF!</f>
        <v>#REF!</v>
      </c>
    </row>
    <row r="52" spans="1:23" ht="12.75" customHeight="1">
      <c r="A52" s="293" t="s">
        <v>47</v>
      </c>
      <c r="B52" s="223" t="s">
        <v>159</v>
      </c>
      <c r="C52" s="224"/>
      <c r="D52" s="224"/>
      <c r="E52" s="224"/>
      <c r="F52" s="224"/>
      <c r="G52" s="224"/>
      <c r="H52" s="224"/>
      <c r="I52" s="224"/>
      <c r="J52" s="224"/>
      <c r="K52" s="224"/>
      <c r="L52" s="224"/>
      <c r="M52" s="224"/>
      <c r="N52" s="224"/>
      <c r="O52" s="224"/>
      <c r="P52" s="224"/>
      <c r="Q52" s="224"/>
      <c r="R52" s="224"/>
      <c r="S52" s="224"/>
      <c r="T52" s="224"/>
      <c r="U52" s="188">
        <f>Merleg_m!U26</f>
        <v>0</v>
      </c>
      <c r="V52" s="188" t="e">
        <f>Merleg_m!V26</f>
        <v>#REF!</v>
      </c>
      <c r="W52" s="189">
        <f>Merleg_m!X26</f>
        <v>0</v>
      </c>
    </row>
    <row r="53" spans="1:23" ht="12.75" customHeight="1">
      <c r="A53" s="293" t="s">
        <v>48</v>
      </c>
      <c r="B53" s="223" t="s">
        <v>160</v>
      </c>
      <c r="C53" s="224"/>
      <c r="D53" s="224"/>
      <c r="E53" s="224"/>
      <c r="F53" s="224"/>
      <c r="G53" s="224"/>
      <c r="H53" s="224"/>
      <c r="I53" s="224"/>
      <c r="J53" s="224"/>
      <c r="K53" s="224"/>
      <c r="L53" s="224"/>
      <c r="M53" s="224"/>
      <c r="N53" s="224"/>
      <c r="O53" s="224"/>
      <c r="P53" s="224"/>
      <c r="Q53" s="224"/>
      <c r="R53" s="224"/>
      <c r="S53" s="224"/>
      <c r="T53" s="224"/>
      <c r="U53" s="36" t="e">
        <f>Merleg_m!#REF!</f>
        <v>#REF!</v>
      </c>
      <c r="V53" s="36" t="e">
        <f>Merleg_m!#REF!</f>
        <v>#REF!</v>
      </c>
      <c r="W53" s="37" t="e">
        <f>Merleg_m!#REF!</f>
        <v>#REF!</v>
      </c>
    </row>
    <row r="54" spans="1:23" ht="12.75" customHeight="1">
      <c r="A54" s="293" t="s">
        <v>49</v>
      </c>
      <c r="B54" s="223" t="s">
        <v>161</v>
      </c>
      <c r="C54" s="224"/>
      <c r="D54" s="224"/>
      <c r="E54" s="224"/>
      <c r="F54" s="224"/>
      <c r="G54" s="224"/>
      <c r="H54" s="224"/>
      <c r="I54" s="224"/>
      <c r="J54" s="224"/>
      <c r="K54" s="224"/>
      <c r="L54" s="224"/>
      <c r="M54" s="224"/>
      <c r="N54" s="224"/>
      <c r="O54" s="224"/>
      <c r="P54" s="224"/>
      <c r="Q54" s="224"/>
      <c r="R54" s="224"/>
      <c r="S54" s="224"/>
      <c r="T54" s="224"/>
      <c r="U54" s="36" t="e">
        <f>Merleg_m!#REF!</f>
        <v>#REF!</v>
      </c>
      <c r="V54" s="36" t="e">
        <f>Merleg_m!#REF!</f>
        <v>#REF!</v>
      </c>
      <c r="W54" s="37" t="e">
        <f>Merleg_m!#REF!</f>
        <v>#REF!</v>
      </c>
    </row>
    <row r="55" spans="1:23" ht="12.75" customHeight="1">
      <c r="A55" s="293" t="s">
        <v>50</v>
      </c>
      <c r="B55" s="223" t="s">
        <v>162</v>
      </c>
      <c r="C55" s="224"/>
      <c r="D55" s="224"/>
      <c r="E55" s="224"/>
      <c r="F55" s="224"/>
      <c r="G55" s="224"/>
      <c r="H55" s="224"/>
      <c r="I55" s="224"/>
      <c r="J55" s="224"/>
      <c r="K55" s="224"/>
      <c r="L55" s="224"/>
      <c r="M55" s="224"/>
      <c r="N55" s="224"/>
      <c r="O55" s="224"/>
      <c r="P55" s="224"/>
      <c r="Q55" s="224"/>
      <c r="R55" s="224"/>
      <c r="S55" s="224"/>
      <c r="T55" s="224"/>
      <c r="U55" s="36" t="e">
        <f>Merleg_m!#REF!</f>
        <v>#REF!</v>
      </c>
      <c r="V55" s="36" t="e">
        <f>Merleg_m!#REF!</f>
        <v>#REF!</v>
      </c>
      <c r="W55" s="37" t="e">
        <f>Merleg_m!#REF!</f>
        <v>#REF!</v>
      </c>
    </row>
    <row r="56" spans="1:23" ht="12.75" customHeight="1">
      <c r="A56" s="293" t="s">
        <v>51</v>
      </c>
      <c r="B56" s="223" t="s">
        <v>163</v>
      </c>
      <c r="C56" s="224"/>
      <c r="D56" s="224"/>
      <c r="E56" s="224"/>
      <c r="F56" s="224"/>
      <c r="G56" s="224"/>
      <c r="H56" s="224"/>
      <c r="I56" s="224"/>
      <c r="J56" s="224"/>
      <c r="K56" s="224"/>
      <c r="L56" s="224"/>
      <c r="M56" s="224"/>
      <c r="N56" s="224"/>
      <c r="O56" s="224"/>
      <c r="P56" s="224"/>
      <c r="Q56" s="224"/>
      <c r="R56" s="224"/>
      <c r="S56" s="224"/>
      <c r="T56" s="224"/>
      <c r="U56" s="188">
        <f>Merleg_m!U27</f>
        <v>199065</v>
      </c>
      <c r="V56" s="188" t="e">
        <f>Merleg_m!V27</f>
        <v>#REF!</v>
      </c>
      <c r="W56" s="189">
        <f>Merleg_m!X27</f>
        <v>79019</v>
      </c>
    </row>
    <row r="57" spans="1:23" ht="12.75" customHeight="1">
      <c r="A57" s="293" t="s">
        <v>52</v>
      </c>
      <c r="B57" s="223" t="s">
        <v>164</v>
      </c>
      <c r="C57" s="224"/>
      <c r="D57" s="224"/>
      <c r="E57" s="224"/>
      <c r="F57" s="224"/>
      <c r="G57" s="224"/>
      <c r="H57" s="224"/>
      <c r="I57" s="224"/>
      <c r="J57" s="224"/>
      <c r="K57" s="224"/>
      <c r="L57" s="224"/>
      <c r="M57" s="224"/>
      <c r="N57" s="224"/>
      <c r="O57" s="224"/>
      <c r="P57" s="224"/>
      <c r="Q57" s="224"/>
      <c r="R57" s="224"/>
      <c r="S57" s="224"/>
      <c r="T57" s="224"/>
      <c r="U57" s="36" t="e">
        <f>Merleg_m!#REF!</f>
        <v>#REF!</v>
      </c>
      <c r="V57" s="36" t="e">
        <f>Merleg_m!#REF!</f>
        <v>#REF!</v>
      </c>
      <c r="W57" s="37" t="e">
        <f>Merleg_m!#REF!</f>
        <v>#REF!</v>
      </c>
    </row>
    <row r="58" spans="1:23" ht="12.75" customHeight="1">
      <c r="A58" s="293" t="s">
        <v>53</v>
      </c>
      <c r="B58" s="223" t="s">
        <v>165</v>
      </c>
      <c r="C58" s="224"/>
      <c r="D58" s="224"/>
      <c r="E58" s="224"/>
      <c r="F58" s="224"/>
      <c r="G58" s="224"/>
      <c r="H58" s="224"/>
      <c r="I58" s="224"/>
      <c r="J58" s="224"/>
      <c r="K58" s="224"/>
      <c r="L58" s="224"/>
      <c r="M58" s="224"/>
      <c r="N58" s="224"/>
      <c r="O58" s="224"/>
      <c r="P58" s="224"/>
      <c r="Q58" s="224"/>
      <c r="R58" s="224"/>
      <c r="S58" s="224"/>
      <c r="T58" s="224"/>
      <c r="U58" s="36" t="e">
        <f>Merleg_m!#REF!</f>
        <v>#REF!</v>
      </c>
      <c r="V58" s="36" t="e">
        <f>Merleg_m!#REF!</f>
        <v>#REF!</v>
      </c>
      <c r="W58" s="37" t="e">
        <f>Merleg_m!#REF!</f>
        <v>#REF!</v>
      </c>
    </row>
    <row r="59" spans="1:23" ht="12.75" customHeight="1">
      <c r="A59" s="293" t="s">
        <v>54</v>
      </c>
      <c r="B59" s="225" t="s">
        <v>166</v>
      </c>
      <c r="C59" s="226"/>
      <c r="D59" s="226"/>
      <c r="E59" s="226"/>
      <c r="F59" s="226"/>
      <c r="G59" s="226"/>
      <c r="H59" s="226"/>
      <c r="I59" s="226"/>
      <c r="J59" s="226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8">
        <f>Merleg_m!U28</f>
        <v>18728</v>
      </c>
      <c r="V59" s="28">
        <f>Merleg_m!V28</f>
        <v>0</v>
      </c>
      <c r="W59" s="29">
        <f>Merleg_m!X28</f>
        <v>27094</v>
      </c>
    </row>
    <row r="60" spans="1:23" ht="15" thickBot="1">
      <c r="A60" s="294"/>
      <c r="B60" s="227"/>
      <c r="C60" s="228"/>
      <c r="D60" s="228"/>
      <c r="E60" s="228"/>
      <c r="F60" s="228"/>
      <c r="G60" s="228"/>
      <c r="H60" s="228"/>
      <c r="I60" s="228"/>
      <c r="J60" s="228"/>
      <c r="K60" s="228"/>
      <c r="L60" s="228"/>
      <c r="M60" s="228"/>
      <c r="N60" s="228"/>
      <c r="O60" s="228"/>
      <c r="P60" s="228"/>
      <c r="Q60" s="228"/>
      <c r="R60" s="228"/>
      <c r="S60" s="228"/>
      <c r="T60" s="228"/>
      <c r="U60" s="38" t="e">
        <f>Merleg_m!#REF!</f>
        <v>#REF!</v>
      </c>
      <c r="V60" s="38" t="e">
        <f>Merleg_m!#REF!</f>
        <v>#REF!</v>
      </c>
      <c r="W60" s="39" t="e">
        <f>Merleg_m!#REF!</f>
        <v>#REF!</v>
      </c>
    </row>
    <row r="61" spans="1:23" ht="18" customHeight="1" thickBot="1">
      <c r="A61" s="308" t="s">
        <v>55</v>
      </c>
      <c r="B61" s="277" t="s">
        <v>167</v>
      </c>
      <c r="C61" s="278"/>
      <c r="D61" s="278"/>
      <c r="E61" s="278"/>
      <c r="F61" s="278"/>
      <c r="G61" s="278"/>
      <c r="H61" s="278"/>
      <c r="I61" s="278"/>
      <c r="J61" s="278"/>
      <c r="K61" s="278"/>
      <c r="L61" s="278"/>
      <c r="M61" s="278"/>
      <c r="N61" s="278"/>
      <c r="O61" s="278"/>
      <c r="P61" s="278"/>
      <c r="Q61" s="278"/>
      <c r="R61" s="278"/>
      <c r="S61" s="278"/>
      <c r="T61" s="278"/>
      <c r="U61" s="193">
        <f>Merleg_m!U29</f>
        <v>578176</v>
      </c>
      <c r="V61" s="193" t="e">
        <f>Merleg_m!V29</f>
        <v>#REF!</v>
      </c>
      <c r="W61" s="194">
        <f>Merleg_m!X29</f>
        <v>553945</v>
      </c>
    </row>
    <row r="65" spans="1:23" ht="15">
      <c r="A65" s="158" t="s">
        <v>168</v>
      </c>
      <c r="B65" s="158"/>
      <c r="C65" s="158"/>
      <c r="D65" s="158"/>
      <c r="E65" s="159" t="str">
        <f>CONCATENATE(Adatok!B4,", ",Adatok!B11)</f>
        <v xml:space="preserve">Gödöllő, </v>
      </c>
      <c r="F65" s="159"/>
      <c r="G65" s="159"/>
      <c r="H65" s="159"/>
      <c r="I65" s="159"/>
      <c r="J65" s="159"/>
      <c r="K65" s="159"/>
      <c r="L65" s="159"/>
      <c r="M65" s="159"/>
      <c r="N65" s="159"/>
      <c r="U65" s="33"/>
      <c r="V65" s="32"/>
      <c r="W65" s="32"/>
    </row>
    <row r="66" spans="1:23" s="27" customFormat="1" ht="15">
      <c r="A66" s="158"/>
      <c r="B66" s="161"/>
      <c r="C66" s="161"/>
      <c r="D66" s="161"/>
      <c r="E66" s="161"/>
      <c r="F66" s="161"/>
      <c r="G66" s="161"/>
      <c r="H66" s="161"/>
      <c r="I66" s="161"/>
      <c r="J66" s="161"/>
      <c r="K66" s="161"/>
      <c r="L66" s="161"/>
      <c r="M66" s="161"/>
      <c r="N66" s="161"/>
      <c r="O66" s="161"/>
      <c r="P66" s="161"/>
      <c r="Q66" s="163" t="s">
        <v>56</v>
      </c>
      <c r="R66" s="163"/>
      <c r="S66" s="163"/>
      <c r="T66" s="161"/>
      <c r="U66" s="34" t="s">
        <v>169</v>
      </c>
      <c r="V66" s="35"/>
      <c r="W66" s="35"/>
    </row>
    <row r="67" spans="1:23" s="27" customFormat="1" ht="15">
      <c r="A67" s="158"/>
      <c r="B67" s="161"/>
      <c r="C67" s="161"/>
      <c r="D67" s="161"/>
      <c r="E67" s="161"/>
      <c r="F67" s="161"/>
      <c r="G67" s="161"/>
      <c r="H67" s="161"/>
      <c r="I67" s="161"/>
      <c r="J67" s="161"/>
      <c r="K67" s="161"/>
      <c r="L67" s="161"/>
      <c r="M67" s="161"/>
      <c r="N67" s="161"/>
      <c r="O67" s="161"/>
      <c r="P67" s="161"/>
      <c r="Q67" s="161"/>
      <c r="R67" s="161"/>
      <c r="S67" s="161"/>
      <c r="T67" s="161"/>
      <c r="U67" s="34" t="s">
        <v>170</v>
      </c>
      <c r="V67" s="34"/>
      <c r="W67" s="35"/>
    </row>
    <row r="69" spans="1:23" ht="15">
      <c r="A69" s="140">
        <f t="shared" ref="A69:Q69" si="0">A2</f>
        <v>1</v>
      </c>
      <c r="B69" s="140">
        <f t="shared" si="0"/>
        <v>2</v>
      </c>
      <c r="C69" s="140">
        <f t="shared" si="0"/>
        <v>4</v>
      </c>
      <c r="D69" s="140">
        <f t="shared" si="0"/>
        <v>7</v>
      </c>
      <c r="E69" s="140">
        <f t="shared" si="0"/>
        <v>2</v>
      </c>
      <c r="F69" s="140">
        <f t="shared" si="0"/>
        <v>7</v>
      </c>
      <c r="G69" s="140">
        <f t="shared" si="0"/>
        <v>0</v>
      </c>
      <c r="H69" s="297">
        <f t="shared" si="0"/>
        <v>1</v>
      </c>
      <c r="I69" s="299">
        <f t="shared" si="0"/>
        <v>5</v>
      </c>
      <c r="J69" s="140">
        <f t="shared" si="0"/>
        <v>1</v>
      </c>
      <c r="K69" s="140">
        <f t="shared" si="0"/>
        <v>7</v>
      </c>
      <c r="L69" s="297">
        <f t="shared" si="0"/>
        <v>0</v>
      </c>
      <c r="M69" s="299">
        <f t="shared" si="0"/>
        <v>1</v>
      </c>
      <c r="N69" s="140">
        <f t="shared" si="0"/>
        <v>1</v>
      </c>
      <c r="O69" s="297">
        <f t="shared" si="0"/>
        <v>3</v>
      </c>
      <c r="P69" s="299">
        <f t="shared" si="0"/>
        <v>1</v>
      </c>
      <c r="Q69" s="140">
        <f t="shared" si="0"/>
        <v>3</v>
      </c>
    </row>
    <row r="70" spans="1:23" ht="5.25" customHeight="1"/>
    <row r="71" spans="1:23">
      <c r="A71" s="314" t="str">
        <f>A4</f>
        <v>Statistisches Zeichen</v>
      </c>
      <c r="B71" s="314"/>
      <c r="C71" s="314"/>
      <c r="D71" s="314"/>
      <c r="E71" s="314"/>
      <c r="F71" s="314"/>
      <c r="G71" s="314"/>
      <c r="H71" s="314"/>
      <c r="I71" s="314"/>
      <c r="J71" s="314"/>
      <c r="K71" s="314"/>
      <c r="L71" s="314"/>
      <c r="M71" s="314"/>
      <c r="N71" s="314"/>
      <c r="O71" s="314"/>
      <c r="P71" s="314"/>
      <c r="Q71" s="314"/>
    </row>
    <row r="73" spans="1:23" ht="15">
      <c r="A73" s="140">
        <f t="shared" ref="A73:L73" si="1">A6</f>
        <v>1</v>
      </c>
      <c r="B73" s="140">
        <f t="shared" si="1"/>
        <v>3</v>
      </c>
      <c r="C73" s="140" t="str">
        <f t="shared" si="1"/>
        <v>-</v>
      </c>
      <c r="D73" s="140">
        <f t="shared" si="1"/>
        <v>0</v>
      </c>
      <c r="E73" s="140">
        <f t="shared" si="1"/>
        <v>9</v>
      </c>
      <c r="F73" s="140" t="str">
        <f t="shared" si="1"/>
        <v>-</v>
      </c>
      <c r="G73" s="140">
        <f t="shared" si="1"/>
        <v>0</v>
      </c>
      <c r="H73" s="140">
        <f t="shared" si="1"/>
        <v>8</v>
      </c>
      <c r="I73" s="140">
        <f t="shared" si="1"/>
        <v>4</v>
      </c>
      <c r="J73" s="140">
        <f t="shared" si="1"/>
        <v>9</v>
      </c>
      <c r="K73" s="140">
        <f t="shared" si="1"/>
        <v>6</v>
      </c>
      <c r="L73" s="140">
        <f t="shared" si="1"/>
        <v>4</v>
      </c>
    </row>
    <row r="74" spans="1:23" ht="4.5" customHeight="1"/>
    <row r="75" spans="1:23">
      <c r="A75" s="314" t="str">
        <f>A8</f>
        <v>Nummer der Firmeneintragung</v>
      </c>
      <c r="B75" s="314"/>
      <c r="C75" s="314"/>
      <c r="D75" s="314"/>
      <c r="E75" s="314"/>
      <c r="F75" s="314"/>
      <c r="G75" s="314"/>
      <c r="H75" s="314"/>
      <c r="I75" s="314"/>
      <c r="J75" s="314"/>
      <c r="K75" s="314"/>
      <c r="L75" s="314"/>
    </row>
    <row r="78" spans="1:23" ht="16">
      <c r="A78" s="144" t="str">
        <f>CONCATENATE(Adatok!B2," Bilanz ",Adatok!B6)</f>
        <v>MOGYORÓD NONPROFIT KFT Bilanz 2025.</v>
      </c>
      <c r="B78" s="144"/>
      <c r="C78" s="144"/>
      <c r="D78" s="144"/>
      <c r="E78" s="144"/>
      <c r="F78" s="144"/>
      <c r="G78" s="144"/>
      <c r="H78" s="144"/>
      <c r="I78" s="144"/>
      <c r="J78" s="144"/>
      <c r="K78" s="144"/>
      <c r="L78" s="144"/>
      <c r="M78" s="144"/>
      <c r="N78" s="144"/>
      <c r="O78" s="144"/>
      <c r="P78" s="144"/>
      <c r="Q78" s="144"/>
      <c r="R78" s="144"/>
      <c r="S78" s="144"/>
      <c r="T78" s="144"/>
      <c r="U78" s="8"/>
      <c r="V78" s="8"/>
      <c r="W78" s="8"/>
    </row>
    <row r="81" spans="1:23" ht="15">
      <c r="A81" s="319" t="s">
        <v>171</v>
      </c>
      <c r="B81" s="320"/>
      <c r="C81" s="320"/>
      <c r="D81" s="320"/>
      <c r="E81" s="320"/>
      <c r="F81" s="320"/>
      <c r="G81" s="320"/>
      <c r="H81" s="320"/>
      <c r="I81" s="320"/>
      <c r="J81" s="320"/>
      <c r="K81" s="320"/>
    </row>
    <row r="83" spans="1:23" ht="15" thickBot="1">
      <c r="W83" s="26" t="s">
        <v>120</v>
      </c>
    </row>
    <row r="84" spans="1:23" ht="32.25" customHeight="1" thickBot="1">
      <c r="A84" s="234"/>
      <c r="B84" s="231" t="s">
        <v>121</v>
      </c>
      <c r="C84" s="232"/>
      <c r="D84" s="232"/>
      <c r="E84" s="232"/>
      <c r="F84" s="232"/>
      <c r="G84" s="232"/>
      <c r="H84" s="232"/>
      <c r="I84" s="232"/>
      <c r="J84" s="232"/>
      <c r="K84" s="232"/>
      <c r="L84" s="232"/>
      <c r="M84" s="232"/>
      <c r="N84" s="232"/>
      <c r="O84" s="232"/>
      <c r="P84" s="232"/>
      <c r="Q84" s="232"/>
      <c r="R84" s="232"/>
      <c r="S84" s="232"/>
      <c r="T84" s="233"/>
      <c r="U84" s="186" t="s">
        <v>122</v>
      </c>
      <c r="V84" s="148" t="s">
        <v>123</v>
      </c>
      <c r="W84" s="149" t="s">
        <v>124</v>
      </c>
    </row>
    <row r="85" spans="1:23">
      <c r="A85" s="295" t="s">
        <v>60</v>
      </c>
      <c r="B85" s="206" t="s">
        <v>172</v>
      </c>
      <c r="C85" s="280"/>
      <c r="D85" s="280"/>
      <c r="E85" s="280"/>
      <c r="F85" s="280"/>
      <c r="G85" s="280"/>
      <c r="H85" s="280"/>
      <c r="I85" s="280"/>
      <c r="J85" s="280"/>
      <c r="K85" s="280"/>
      <c r="L85" s="280"/>
      <c r="M85" s="280"/>
      <c r="N85" s="280"/>
      <c r="O85" s="280"/>
      <c r="P85" s="280"/>
      <c r="Q85" s="280"/>
      <c r="R85" s="280"/>
      <c r="S85" s="280"/>
      <c r="T85" s="280"/>
      <c r="U85" s="190">
        <f>Merleg_m!U37</f>
        <v>25415</v>
      </c>
      <c r="V85" s="190">
        <f>Merleg_m!V37</f>
        <v>0</v>
      </c>
      <c r="W85" s="187">
        <f>Merleg_m!X37</f>
        <v>53123</v>
      </c>
    </row>
    <row r="86" spans="1:23">
      <c r="A86" s="293" t="s">
        <v>61</v>
      </c>
      <c r="B86" s="204" t="s">
        <v>173</v>
      </c>
      <c r="C86" s="282"/>
      <c r="D86" s="282"/>
      <c r="E86" s="282"/>
      <c r="F86" s="282"/>
      <c r="G86" s="282"/>
      <c r="H86" s="282"/>
      <c r="I86" s="282"/>
      <c r="J86" s="282"/>
      <c r="K86" s="282"/>
      <c r="L86" s="282"/>
      <c r="M86" s="282"/>
      <c r="N86" s="282"/>
      <c r="O86" s="282"/>
      <c r="P86" s="282"/>
      <c r="Q86" s="282"/>
      <c r="R86" s="282"/>
      <c r="S86" s="282"/>
      <c r="T86" s="282"/>
      <c r="U86" s="36">
        <f>Merleg_m!U38</f>
        <v>3000</v>
      </c>
      <c r="V86" s="36">
        <f>Merleg_m!V38</f>
        <v>0</v>
      </c>
      <c r="W86" s="37">
        <f>Merleg_m!X38</f>
        <v>3000</v>
      </c>
    </row>
    <row r="87" spans="1:23">
      <c r="A87" s="293" t="s">
        <v>62</v>
      </c>
      <c r="B87" s="204" t="s">
        <v>174</v>
      </c>
      <c r="C87" s="282"/>
      <c r="D87" s="282"/>
      <c r="E87" s="282"/>
      <c r="F87" s="282"/>
      <c r="G87" s="282"/>
      <c r="H87" s="282"/>
      <c r="I87" s="282"/>
      <c r="J87" s="282"/>
      <c r="K87" s="282"/>
      <c r="L87" s="282"/>
      <c r="M87" s="282"/>
      <c r="N87" s="282"/>
      <c r="O87" s="282"/>
      <c r="P87" s="282"/>
      <c r="Q87" s="282"/>
      <c r="R87" s="282"/>
      <c r="S87" s="282"/>
      <c r="T87" s="282"/>
      <c r="U87" s="36" t="e">
        <f>Merleg_m!#REF!</f>
        <v>#REF!</v>
      </c>
      <c r="V87" s="36" t="e">
        <f>Merleg_m!#REF!</f>
        <v>#REF!</v>
      </c>
      <c r="W87" s="37" t="e">
        <f>Merleg_m!#REF!</f>
        <v>#REF!</v>
      </c>
    </row>
    <row r="88" spans="1:23">
      <c r="A88" s="293" t="s">
        <v>63</v>
      </c>
      <c r="B88" s="204" t="s">
        <v>175</v>
      </c>
      <c r="C88" s="282"/>
      <c r="D88" s="282"/>
      <c r="E88" s="282"/>
      <c r="F88" s="282"/>
      <c r="G88" s="282"/>
      <c r="H88" s="282"/>
      <c r="I88" s="282"/>
      <c r="J88" s="282"/>
      <c r="K88" s="282"/>
      <c r="L88" s="282"/>
      <c r="M88" s="282"/>
      <c r="N88" s="282"/>
      <c r="O88" s="282"/>
      <c r="P88" s="282"/>
      <c r="Q88" s="282"/>
      <c r="R88" s="282"/>
      <c r="S88" s="282"/>
      <c r="T88" s="282"/>
      <c r="U88" s="36">
        <f>Merleg_m!U39</f>
        <v>0</v>
      </c>
      <c r="V88" s="36">
        <f>Merleg_m!V39</f>
        <v>0</v>
      </c>
      <c r="W88" s="37">
        <f>Merleg_m!X39</f>
        <v>0</v>
      </c>
    </row>
    <row r="89" spans="1:23">
      <c r="A89" s="293" t="s">
        <v>64</v>
      </c>
      <c r="B89" s="204" t="s">
        <v>176</v>
      </c>
      <c r="C89" s="282"/>
      <c r="D89" s="282"/>
      <c r="E89" s="282"/>
      <c r="F89" s="282"/>
      <c r="G89" s="282"/>
      <c r="H89" s="282"/>
      <c r="I89" s="282"/>
      <c r="J89" s="282"/>
      <c r="K89" s="282"/>
      <c r="L89" s="282"/>
      <c r="M89" s="282"/>
      <c r="N89" s="282"/>
      <c r="O89" s="282"/>
      <c r="P89" s="282"/>
      <c r="Q89" s="282"/>
      <c r="R89" s="282"/>
      <c r="S89" s="282"/>
      <c r="T89" s="282"/>
      <c r="U89" s="36">
        <f>Merleg_m!U40</f>
        <v>0</v>
      </c>
      <c r="V89" s="36">
        <f>Merleg_m!V40</f>
        <v>0</v>
      </c>
      <c r="W89" s="37">
        <f>Merleg_m!X40</f>
        <v>0</v>
      </c>
    </row>
    <row r="90" spans="1:23">
      <c r="A90" s="293" t="s">
        <v>65</v>
      </c>
      <c r="B90" s="204" t="s">
        <v>177</v>
      </c>
      <c r="C90" s="282"/>
      <c r="D90" s="282"/>
      <c r="E90" s="282"/>
      <c r="F90" s="282"/>
      <c r="G90" s="282"/>
      <c r="H90" s="282"/>
      <c r="I90" s="282"/>
      <c r="J90" s="282"/>
      <c r="K90" s="282"/>
      <c r="L90" s="282"/>
      <c r="M90" s="282"/>
      <c r="N90" s="282"/>
      <c r="O90" s="282"/>
      <c r="P90" s="282"/>
      <c r="Q90" s="282"/>
      <c r="R90" s="282"/>
      <c r="S90" s="282"/>
      <c r="T90" s="282"/>
      <c r="U90" s="36">
        <f>Merleg_m!U41</f>
        <v>0</v>
      </c>
      <c r="V90" s="36">
        <f>Merleg_m!V41</f>
        <v>0</v>
      </c>
      <c r="W90" s="37">
        <f>Merleg_m!X41</f>
        <v>0</v>
      </c>
    </row>
    <row r="91" spans="1:23">
      <c r="A91" s="293" t="s">
        <v>67</v>
      </c>
      <c r="B91" s="204" t="s">
        <v>178</v>
      </c>
      <c r="C91" s="282"/>
      <c r="D91" s="282"/>
      <c r="E91" s="282"/>
      <c r="F91" s="282"/>
      <c r="G91" s="282"/>
      <c r="H91" s="282"/>
      <c r="I91" s="282"/>
      <c r="J91" s="282"/>
      <c r="K91" s="282"/>
      <c r="L91" s="282"/>
      <c r="M91" s="282"/>
      <c r="N91" s="282"/>
      <c r="O91" s="282"/>
      <c r="P91" s="282"/>
      <c r="Q91" s="282"/>
      <c r="R91" s="282"/>
      <c r="S91" s="282"/>
      <c r="T91" s="282"/>
      <c r="U91" s="36">
        <f>Merleg_m!U42</f>
        <v>24665</v>
      </c>
      <c r="V91" s="36">
        <f>Merleg_m!V42</f>
        <v>0</v>
      </c>
      <c r="W91" s="37">
        <f>Merleg_m!X42</f>
        <v>22415</v>
      </c>
    </row>
    <row r="92" spans="1:23">
      <c r="A92" s="293" t="s">
        <v>68</v>
      </c>
      <c r="B92" s="204" t="s">
        <v>179</v>
      </c>
      <c r="C92" s="282"/>
      <c r="D92" s="282"/>
      <c r="E92" s="282"/>
      <c r="F92" s="282"/>
      <c r="G92" s="282"/>
      <c r="H92" s="282"/>
      <c r="I92" s="282"/>
      <c r="J92" s="282"/>
      <c r="K92" s="282"/>
      <c r="L92" s="282"/>
      <c r="M92" s="282"/>
      <c r="N92" s="282"/>
      <c r="O92" s="282"/>
      <c r="P92" s="282"/>
      <c r="Q92" s="282"/>
      <c r="R92" s="282"/>
      <c r="S92" s="282"/>
      <c r="T92" s="282"/>
      <c r="U92" s="36">
        <f>Merleg_m!U43</f>
        <v>0</v>
      </c>
      <c r="V92" s="36">
        <f>Merleg_m!V43</f>
        <v>0</v>
      </c>
      <c r="W92" s="37">
        <f>Merleg_m!X43</f>
        <v>0</v>
      </c>
    </row>
    <row r="93" spans="1:23">
      <c r="A93" s="293" t="s">
        <v>69</v>
      </c>
      <c r="B93" s="276" t="s">
        <v>180</v>
      </c>
      <c r="C93" s="282"/>
      <c r="D93" s="282"/>
      <c r="E93" s="282"/>
      <c r="F93" s="282"/>
      <c r="G93" s="282"/>
      <c r="H93" s="282"/>
      <c r="I93" s="282"/>
      <c r="J93" s="282"/>
      <c r="K93" s="282"/>
      <c r="L93" s="282"/>
      <c r="M93" s="282"/>
      <c r="N93" s="282"/>
      <c r="O93" s="282"/>
      <c r="P93" s="282"/>
      <c r="Q93" s="282"/>
      <c r="R93" s="282"/>
      <c r="S93" s="282"/>
      <c r="T93" s="282"/>
      <c r="U93" s="191">
        <f>Merleg_m!U45</f>
        <v>-2250</v>
      </c>
      <c r="V93" s="191">
        <f>Merleg_m!V45</f>
        <v>0</v>
      </c>
      <c r="W93" s="192">
        <f>Merleg_m!X45</f>
        <v>27708</v>
      </c>
    </row>
    <row r="94" spans="1:23">
      <c r="A94" s="293" t="s">
        <v>70</v>
      </c>
      <c r="B94" s="204" t="s">
        <v>181</v>
      </c>
      <c r="C94" s="282"/>
      <c r="D94" s="282"/>
      <c r="E94" s="282"/>
      <c r="F94" s="282"/>
      <c r="G94" s="282"/>
      <c r="H94" s="282"/>
      <c r="I94" s="282"/>
      <c r="J94" s="282"/>
      <c r="K94" s="282"/>
      <c r="L94" s="282"/>
      <c r="M94" s="282"/>
      <c r="N94" s="282"/>
      <c r="O94" s="282"/>
      <c r="P94" s="282"/>
      <c r="Q94" s="282"/>
      <c r="R94" s="282"/>
      <c r="S94" s="282"/>
      <c r="T94" s="282"/>
      <c r="U94" s="36" t="e">
        <f>Merleg_m!#REF!</f>
        <v>#REF!</v>
      </c>
      <c r="V94" s="36" t="e">
        <f>Merleg_m!#REF!</f>
        <v>#REF!</v>
      </c>
      <c r="W94" s="37" t="e">
        <f>Merleg_m!#REF!</f>
        <v>#REF!</v>
      </c>
    </row>
    <row r="95" spans="1:23">
      <c r="A95" s="293" t="s">
        <v>71</v>
      </c>
      <c r="B95" s="204" t="s">
        <v>182</v>
      </c>
      <c r="C95" s="282"/>
      <c r="D95" s="282"/>
      <c r="E95" s="282"/>
      <c r="F95" s="282"/>
      <c r="G95" s="282"/>
      <c r="H95" s="282"/>
      <c r="I95" s="282"/>
      <c r="J95" s="282"/>
      <c r="K95" s="282"/>
      <c r="L95" s="282"/>
      <c r="M95" s="282"/>
      <c r="N95" s="282"/>
      <c r="O95" s="282"/>
      <c r="P95" s="282"/>
      <c r="Q95" s="282"/>
      <c r="R95" s="282"/>
      <c r="S95" s="282"/>
      <c r="T95" s="282"/>
      <c r="U95" s="36" t="e">
        <f>Merleg_m!#REF!</f>
        <v>#REF!</v>
      </c>
      <c r="V95" s="36" t="e">
        <f>Merleg_m!#REF!</f>
        <v>#REF!</v>
      </c>
      <c r="W95" s="37" t="e">
        <f>Merleg_m!#REF!</f>
        <v>#REF!</v>
      </c>
    </row>
    <row r="96" spans="1:23">
      <c r="A96" s="293" t="s">
        <v>72</v>
      </c>
      <c r="B96" s="204" t="s">
        <v>183</v>
      </c>
      <c r="C96" s="282"/>
      <c r="D96" s="282"/>
      <c r="E96" s="282"/>
      <c r="F96" s="282"/>
      <c r="G96" s="282"/>
      <c r="H96" s="282"/>
      <c r="I96" s="282"/>
      <c r="J96" s="282"/>
      <c r="K96" s="282"/>
      <c r="L96" s="282"/>
      <c r="M96" s="282"/>
      <c r="N96" s="282"/>
      <c r="O96" s="282"/>
      <c r="P96" s="282"/>
      <c r="Q96" s="282"/>
      <c r="R96" s="282"/>
      <c r="S96" s="282"/>
      <c r="T96" s="282"/>
      <c r="U96" s="36" t="e">
        <f>Merleg_m!#REF!</f>
        <v>#REF!</v>
      </c>
      <c r="V96" s="36" t="e">
        <f>Merleg_m!#REF!</f>
        <v>#REF!</v>
      </c>
      <c r="W96" s="37" t="e">
        <f>Merleg_m!#REF!</f>
        <v>#REF!</v>
      </c>
    </row>
    <row r="97" spans="1:23">
      <c r="A97" s="293" t="s">
        <v>73</v>
      </c>
      <c r="B97" s="276" t="s">
        <v>184</v>
      </c>
      <c r="C97" s="282"/>
      <c r="D97" s="282"/>
      <c r="E97" s="282"/>
      <c r="F97" s="282"/>
      <c r="G97" s="282"/>
      <c r="H97" s="282"/>
      <c r="I97" s="282"/>
      <c r="J97" s="282"/>
      <c r="K97" s="282"/>
      <c r="L97" s="282"/>
      <c r="M97" s="282"/>
      <c r="N97" s="282"/>
      <c r="O97" s="282"/>
      <c r="P97" s="282"/>
      <c r="Q97" s="282"/>
      <c r="R97" s="282"/>
      <c r="S97" s="282"/>
      <c r="T97" s="282"/>
      <c r="U97" s="191">
        <f>Merleg_m!U47</f>
        <v>519886</v>
      </c>
      <c r="V97" s="191" t="e">
        <f>Merleg_m!V47</f>
        <v>#REF!</v>
      </c>
      <c r="W97" s="192">
        <f>Merleg_m!X47</f>
        <v>475599</v>
      </c>
    </row>
    <row r="98" spans="1:23">
      <c r="A98" s="293" t="s">
        <v>74</v>
      </c>
      <c r="B98" s="204" t="s">
        <v>185</v>
      </c>
      <c r="C98" s="282"/>
      <c r="D98" s="282"/>
      <c r="E98" s="282"/>
      <c r="F98" s="282"/>
      <c r="G98" s="282"/>
      <c r="H98" s="282"/>
      <c r="I98" s="282"/>
      <c r="J98" s="282"/>
      <c r="K98" s="282"/>
      <c r="L98" s="282"/>
      <c r="M98" s="282"/>
      <c r="N98" s="282"/>
      <c r="O98" s="282"/>
      <c r="P98" s="282"/>
      <c r="Q98" s="282"/>
      <c r="R98" s="282"/>
      <c r="S98" s="282"/>
      <c r="T98" s="282"/>
      <c r="U98" s="188">
        <f>Merleg_m!U49</f>
        <v>158987</v>
      </c>
      <c r="V98" s="188" t="e">
        <f>Merleg_m!V49</f>
        <v>#REF!</v>
      </c>
      <c r="W98" s="189">
        <f>Merleg_m!X49</f>
        <v>158987</v>
      </c>
    </row>
    <row r="99" spans="1:23">
      <c r="A99" s="293" t="s">
        <v>75</v>
      </c>
      <c r="B99" s="204" t="s">
        <v>186</v>
      </c>
      <c r="C99" s="282"/>
      <c r="D99" s="282"/>
      <c r="E99" s="282"/>
      <c r="F99" s="282"/>
      <c r="G99" s="282"/>
      <c r="H99" s="282"/>
      <c r="I99" s="282"/>
      <c r="J99" s="282"/>
      <c r="K99" s="282"/>
      <c r="L99" s="282"/>
      <c r="M99" s="282"/>
      <c r="N99" s="282"/>
      <c r="O99" s="282"/>
      <c r="P99" s="282"/>
      <c r="Q99" s="282"/>
      <c r="R99" s="282"/>
      <c r="S99" s="282"/>
      <c r="T99" s="282"/>
      <c r="U99" s="36" t="e">
        <f>Merleg_m!#REF!</f>
        <v>#REF!</v>
      </c>
      <c r="V99" s="36" t="e">
        <f>Merleg_m!#REF!</f>
        <v>#REF!</v>
      </c>
      <c r="W99" s="37" t="e">
        <f>Merleg_m!#REF!</f>
        <v>#REF!</v>
      </c>
    </row>
    <row r="100" spans="1:23">
      <c r="A100" s="293" t="s">
        <v>76</v>
      </c>
      <c r="B100" s="204" t="s">
        <v>187</v>
      </c>
      <c r="C100" s="282"/>
      <c r="D100" s="282"/>
      <c r="E100" s="282"/>
      <c r="F100" s="282"/>
      <c r="G100" s="282"/>
      <c r="H100" s="282"/>
      <c r="I100" s="282"/>
      <c r="J100" s="282"/>
      <c r="K100" s="282"/>
      <c r="L100" s="282"/>
      <c r="M100" s="282"/>
      <c r="N100" s="282"/>
      <c r="O100" s="282"/>
      <c r="P100" s="282"/>
      <c r="Q100" s="282"/>
      <c r="R100" s="282"/>
      <c r="S100" s="282"/>
      <c r="T100" s="282"/>
      <c r="U100" s="36" t="e">
        <f>Merleg_m!#REF!</f>
        <v>#REF!</v>
      </c>
      <c r="V100" s="36" t="e">
        <f>Merleg_m!#REF!</f>
        <v>#REF!</v>
      </c>
      <c r="W100" s="37" t="e">
        <f>Merleg_m!#REF!</f>
        <v>#REF!</v>
      </c>
    </row>
    <row r="101" spans="1:23">
      <c r="A101" s="293" t="s">
        <v>77</v>
      </c>
      <c r="B101" s="204" t="s">
        <v>188</v>
      </c>
      <c r="C101" s="282"/>
      <c r="D101" s="282"/>
      <c r="E101" s="282"/>
      <c r="F101" s="282"/>
      <c r="G101" s="282"/>
      <c r="H101" s="282"/>
      <c r="I101" s="282"/>
      <c r="J101" s="282"/>
      <c r="K101" s="282"/>
      <c r="L101" s="282"/>
      <c r="M101" s="282"/>
      <c r="N101" s="282"/>
      <c r="O101" s="282"/>
      <c r="P101" s="282"/>
      <c r="Q101" s="282"/>
      <c r="R101" s="282"/>
      <c r="S101" s="282"/>
      <c r="T101" s="282"/>
      <c r="U101" s="36" t="e">
        <f>Merleg_m!#REF!</f>
        <v>#REF!</v>
      </c>
      <c r="V101" s="36" t="e">
        <f>Merleg_m!#REF!</f>
        <v>#REF!</v>
      </c>
      <c r="W101" s="37" t="e">
        <f>Merleg_m!#REF!</f>
        <v>#REF!</v>
      </c>
    </row>
    <row r="102" spans="1:23">
      <c r="A102" s="293" t="s">
        <v>78</v>
      </c>
      <c r="B102" s="204" t="s">
        <v>189</v>
      </c>
      <c r="C102" s="282"/>
      <c r="D102" s="282"/>
      <c r="E102" s="282"/>
      <c r="F102" s="282"/>
      <c r="G102" s="282"/>
      <c r="H102" s="282"/>
      <c r="I102" s="282"/>
      <c r="J102" s="282"/>
      <c r="K102" s="282"/>
      <c r="L102" s="282"/>
      <c r="M102" s="282"/>
      <c r="N102" s="282"/>
      <c r="O102" s="282"/>
      <c r="P102" s="282"/>
      <c r="Q102" s="282"/>
      <c r="R102" s="282"/>
      <c r="S102" s="282"/>
      <c r="T102" s="282"/>
      <c r="U102" s="36" t="e">
        <f>Merleg_m!#REF!</f>
        <v>#REF!</v>
      </c>
      <c r="V102" s="36" t="e">
        <f>Merleg_m!#REF!</f>
        <v>#REF!</v>
      </c>
      <c r="W102" s="37" t="e">
        <f>Merleg_m!#REF!</f>
        <v>#REF!</v>
      </c>
    </row>
    <row r="103" spans="1:23">
      <c r="A103" s="293" t="s">
        <v>79</v>
      </c>
      <c r="B103" s="204" t="s">
        <v>190</v>
      </c>
      <c r="C103" s="282"/>
      <c r="D103" s="282"/>
      <c r="E103" s="282"/>
      <c r="F103" s="282"/>
      <c r="G103" s="282"/>
      <c r="H103" s="282"/>
      <c r="I103" s="282"/>
      <c r="J103" s="282"/>
      <c r="K103" s="282"/>
      <c r="L103" s="282"/>
      <c r="M103" s="282"/>
      <c r="N103" s="282"/>
      <c r="O103" s="282"/>
      <c r="P103" s="282"/>
      <c r="Q103" s="282"/>
      <c r="R103" s="282"/>
      <c r="S103" s="282"/>
      <c r="T103" s="282"/>
      <c r="U103" s="36" t="e">
        <f>Merleg_m!#REF!</f>
        <v>#REF!</v>
      </c>
      <c r="V103" s="36" t="e">
        <f>Merleg_m!#REF!</f>
        <v>#REF!</v>
      </c>
      <c r="W103" s="37" t="e">
        <f>Merleg_m!#REF!</f>
        <v>#REF!</v>
      </c>
    </row>
    <row r="104" spans="1:23">
      <c r="A104" s="293" t="s">
        <v>80</v>
      </c>
      <c r="B104" s="204" t="s">
        <v>191</v>
      </c>
      <c r="C104" s="282"/>
      <c r="D104" s="282"/>
      <c r="E104" s="282"/>
      <c r="F104" s="282"/>
      <c r="G104" s="282"/>
      <c r="H104" s="282"/>
      <c r="I104" s="282"/>
      <c r="J104" s="282"/>
      <c r="K104" s="282"/>
      <c r="L104" s="282"/>
      <c r="M104" s="282"/>
      <c r="N104" s="282"/>
      <c r="O104" s="282"/>
      <c r="P104" s="282"/>
      <c r="Q104" s="282"/>
      <c r="R104" s="282"/>
      <c r="S104" s="282"/>
      <c r="T104" s="282"/>
      <c r="U104" s="36" t="e">
        <f>Merleg_m!#REF!</f>
        <v>#REF!</v>
      </c>
      <c r="V104" s="36" t="e">
        <f>Merleg_m!#REF!</f>
        <v>#REF!</v>
      </c>
      <c r="W104" s="37" t="e">
        <f>Merleg_m!#REF!</f>
        <v>#REF!</v>
      </c>
    </row>
    <row r="105" spans="1:23">
      <c r="A105" s="293" t="s">
        <v>81</v>
      </c>
      <c r="B105" s="204" t="s">
        <v>192</v>
      </c>
      <c r="C105" s="282"/>
      <c r="D105" s="282"/>
      <c r="E105" s="282"/>
      <c r="F105" s="282"/>
      <c r="G105" s="282"/>
      <c r="H105" s="282"/>
      <c r="I105" s="282"/>
      <c r="J105" s="282"/>
      <c r="K105" s="282"/>
      <c r="L105" s="282"/>
      <c r="M105" s="282"/>
      <c r="N105" s="282"/>
      <c r="O105" s="282"/>
      <c r="P105" s="282"/>
      <c r="Q105" s="282"/>
      <c r="R105" s="282"/>
      <c r="S105" s="282"/>
      <c r="T105" s="282"/>
      <c r="U105" s="191">
        <f>Merleg_m!U50</f>
        <v>360899</v>
      </c>
      <c r="V105" s="191" t="e">
        <f>Merleg_m!V50</f>
        <v>#REF!</v>
      </c>
      <c r="W105" s="192">
        <f>Merleg_m!X50</f>
        <v>316612</v>
      </c>
    </row>
    <row r="106" spans="1:23">
      <c r="A106" s="293" t="s">
        <v>82</v>
      </c>
      <c r="B106" s="204" t="s">
        <v>193</v>
      </c>
      <c r="C106" s="282"/>
      <c r="D106" s="282"/>
      <c r="E106" s="282"/>
      <c r="F106" s="282"/>
      <c r="G106" s="282"/>
      <c r="H106" s="282"/>
      <c r="I106" s="282"/>
      <c r="J106" s="282"/>
      <c r="K106" s="282"/>
      <c r="L106" s="282"/>
      <c r="M106" s="282"/>
      <c r="N106" s="282"/>
      <c r="O106" s="282"/>
      <c r="P106" s="282"/>
      <c r="Q106" s="282"/>
      <c r="R106" s="282"/>
      <c r="S106" s="282"/>
      <c r="T106" s="282"/>
      <c r="U106" s="36" t="e">
        <f>Merleg_m!#REF!</f>
        <v>#REF!</v>
      </c>
      <c r="V106" s="36" t="e">
        <f>Merleg_m!#REF!</f>
        <v>#REF!</v>
      </c>
      <c r="W106" s="37" t="e">
        <f>Merleg_m!#REF!</f>
        <v>#REF!</v>
      </c>
    </row>
    <row r="107" spans="1:23">
      <c r="A107" s="293" t="s">
        <v>83</v>
      </c>
      <c r="B107" s="204" t="s">
        <v>194</v>
      </c>
      <c r="C107" s="282"/>
      <c r="D107" s="282"/>
      <c r="E107" s="282"/>
      <c r="F107" s="282"/>
      <c r="G107" s="282"/>
      <c r="H107" s="282"/>
      <c r="I107" s="282"/>
      <c r="J107" s="282"/>
      <c r="K107" s="282"/>
      <c r="L107" s="282"/>
      <c r="M107" s="282"/>
      <c r="N107" s="282"/>
      <c r="O107" s="282"/>
      <c r="P107" s="282"/>
      <c r="Q107" s="282"/>
      <c r="R107" s="282"/>
      <c r="S107" s="282"/>
      <c r="T107" s="282"/>
      <c r="U107" s="36" t="e">
        <f>Merleg_m!#REF!</f>
        <v>#REF!</v>
      </c>
      <c r="V107" s="36" t="e">
        <f>Merleg_m!#REF!</f>
        <v>#REF!</v>
      </c>
      <c r="W107" s="37" t="e">
        <f>Merleg_m!#REF!</f>
        <v>#REF!</v>
      </c>
    </row>
    <row r="108" spans="1:23">
      <c r="A108" s="293" t="s">
        <v>84</v>
      </c>
      <c r="B108" s="204" t="s">
        <v>195</v>
      </c>
      <c r="C108" s="282"/>
      <c r="D108" s="282"/>
      <c r="E108" s="282"/>
      <c r="F108" s="282"/>
      <c r="G108" s="282"/>
      <c r="H108" s="282"/>
      <c r="I108" s="282"/>
      <c r="J108" s="282"/>
      <c r="K108" s="282"/>
      <c r="L108" s="282"/>
      <c r="M108" s="282"/>
      <c r="N108" s="282"/>
      <c r="O108" s="282"/>
      <c r="P108" s="282"/>
      <c r="Q108" s="282"/>
      <c r="R108" s="282"/>
      <c r="S108" s="282"/>
      <c r="T108" s="282"/>
      <c r="U108" s="36" t="e">
        <f>Merleg_m!#REF!</f>
        <v>#REF!</v>
      </c>
      <c r="V108" s="36" t="e">
        <f>Merleg_m!#REF!</f>
        <v>#REF!</v>
      </c>
      <c r="W108" s="37" t="e">
        <f>Merleg_m!#REF!</f>
        <v>#REF!</v>
      </c>
    </row>
    <row r="109" spans="1:23">
      <c r="A109" s="293" t="s">
        <v>85</v>
      </c>
      <c r="B109" s="204" t="s">
        <v>196</v>
      </c>
      <c r="C109" s="282"/>
      <c r="D109" s="282"/>
      <c r="E109" s="282"/>
      <c r="F109" s="282"/>
      <c r="G109" s="282"/>
      <c r="H109" s="282"/>
      <c r="I109" s="282"/>
      <c r="J109" s="282"/>
      <c r="K109" s="282"/>
      <c r="L109" s="282"/>
      <c r="M109" s="282"/>
      <c r="N109" s="282"/>
      <c r="O109" s="282"/>
      <c r="P109" s="282"/>
      <c r="Q109" s="282"/>
      <c r="R109" s="282"/>
      <c r="S109" s="282"/>
      <c r="T109" s="282"/>
      <c r="U109" s="36" t="e">
        <f>Merleg_m!#REF!</f>
        <v>#REF!</v>
      </c>
      <c r="V109" s="36" t="e">
        <f>Merleg_m!#REF!</f>
        <v>#REF!</v>
      </c>
      <c r="W109" s="37" t="e">
        <f>Merleg_m!#REF!</f>
        <v>#REF!</v>
      </c>
    </row>
    <row r="110" spans="1:23">
      <c r="A110" s="293" t="s">
        <v>86</v>
      </c>
      <c r="B110" s="204" t="s">
        <v>197</v>
      </c>
      <c r="C110" s="282"/>
      <c r="D110" s="282"/>
      <c r="E110" s="282"/>
      <c r="F110" s="282"/>
      <c r="G110" s="282"/>
      <c r="H110" s="282"/>
      <c r="I110" s="282"/>
      <c r="J110" s="282"/>
      <c r="K110" s="282"/>
      <c r="L110" s="282"/>
      <c r="M110" s="282"/>
      <c r="N110" s="282"/>
      <c r="O110" s="282"/>
      <c r="P110" s="282"/>
      <c r="Q110" s="282"/>
      <c r="R110" s="282"/>
      <c r="S110" s="282"/>
      <c r="T110" s="282"/>
      <c r="U110" s="36" t="e">
        <f>Merleg_m!#REF!</f>
        <v>#REF!</v>
      </c>
      <c r="V110" s="36" t="e">
        <f>Merleg_m!#REF!</f>
        <v>#REF!</v>
      </c>
      <c r="W110" s="37" t="e">
        <f>Merleg_m!#REF!</f>
        <v>#REF!</v>
      </c>
    </row>
    <row r="111" spans="1:23">
      <c r="A111" s="293" t="s">
        <v>87</v>
      </c>
      <c r="B111" s="204" t="s">
        <v>198</v>
      </c>
      <c r="C111" s="282"/>
      <c r="D111" s="282"/>
      <c r="E111" s="282"/>
      <c r="F111" s="282"/>
      <c r="G111" s="282"/>
      <c r="H111" s="282"/>
      <c r="I111" s="282"/>
      <c r="J111" s="282"/>
      <c r="K111" s="282"/>
      <c r="L111" s="282"/>
      <c r="M111" s="282"/>
      <c r="N111" s="282"/>
      <c r="O111" s="282"/>
      <c r="P111" s="282"/>
      <c r="Q111" s="282"/>
      <c r="R111" s="282"/>
      <c r="S111" s="282"/>
      <c r="T111" s="282"/>
      <c r="U111" s="36" t="e">
        <f>Merleg_m!#REF!</f>
        <v>#REF!</v>
      </c>
      <c r="V111" s="36" t="e">
        <f>Merleg_m!#REF!</f>
        <v>#REF!</v>
      </c>
      <c r="W111" s="37" t="e">
        <f>Merleg_m!#REF!</f>
        <v>#REF!</v>
      </c>
    </row>
    <row r="112" spans="1:23">
      <c r="A112" s="293" t="s">
        <v>88</v>
      </c>
      <c r="B112" s="276" t="s">
        <v>199</v>
      </c>
      <c r="C112" s="282"/>
      <c r="D112" s="282"/>
      <c r="E112" s="282"/>
      <c r="F112" s="282"/>
      <c r="G112" s="282"/>
      <c r="H112" s="282"/>
      <c r="I112" s="282"/>
      <c r="J112" s="282"/>
      <c r="K112" s="282"/>
      <c r="L112" s="282"/>
      <c r="M112" s="282"/>
      <c r="N112" s="282"/>
      <c r="O112" s="282"/>
      <c r="P112" s="282"/>
      <c r="Q112" s="282"/>
      <c r="R112" s="282"/>
      <c r="S112" s="282"/>
      <c r="T112" s="282"/>
      <c r="U112" s="28">
        <f>Merleg_m!U51</f>
        <v>32014</v>
      </c>
      <c r="V112" s="28">
        <f>Merleg_m!V51</f>
        <v>0</v>
      </c>
      <c r="W112" s="29">
        <f>Merleg_m!X51</f>
        <v>25223</v>
      </c>
    </row>
    <row r="113" spans="1:23" ht="15" thickBot="1">
      <c r="A113" s="173"/>
      <c r="B113" s="229"/>
      <c r="C113" s="230"/>
      <c r="D113" s="230"/>
      <c r="E113" s="230"/>
      <c r="F113" s="230"/>
      <c r="G113" s="230"/>
      <c r="H113" s="230"/>
      <c r="I113" s="230"/>
      <c r="J113" s="230"/>
      <c r="K113" s="230"/>
      <c r="L113" s="230"/>
      <c r="M113" s="230"/>
      <c r="N113" s="230"/>
      <c r="O113" s="230"/>
      <c r="P113" s="230"/>
      <c r="Q113" s="230"/>
      <c r="R113" s="230"/>
      <c r="S113" s="228"/>
      <c r="T113" s="228"/>
      <c r="U113" s="38" t="e">
        <f>Merleg_m!#REF!</f>
        <v>#REF!</v>
      </c>
      <c r="V113" s="38" t="e">
        <f>Merleg_m!#REF!</f>
        <v>#REF!</v>
      </c>
      <c r="W113" s="39" t="e">
        <f>Merleg_m!#REF!</f>
        <v>#REF!</v>
      </c>
    </row>
    <row r="114" spans="1:23" ht="18" customHeight="1" thickBot="1">
      <c r="A114" s="308" t="s">
        <v>89</v>
      </c>
      <c r="B114" s="277" t="s">
        <v>200</v>
      </c>
      <c r="C114" s="278"/>
      <c r="D114" s="278"/>
      <c r="E114" s="278"/>
      <c r="F114" s="278"/>
      <c r="G114" s="278"/>
      <c r="H114" s="278"/>
      <c r="I114" s="278"/>
      <c r="J114" s="278"/>
      <c r="K114" s="278"/>
      <c r="L114" s="278"/>
      <c r="M114" s="278"/>
      <c r="N114" s="278"/>
      <c r="O114" s="278"/>
      <c r="P114" s="278"/>
      <c r="Q114" s="278"/>
      <c r="R114" s="278"/>
      <c r="S114" s="278"/>
      <c r="T114" s="278"/>
      <c r="U114" s="193">
        <f>Merleg_m!U52</f>
        <v>578176</v>
      </c>
      <c r="V114" s="193" t="e">
        <f>Merleg_m!V52</f>
        <v>#REF!</v>
      </c>
      <c r="W114" s="194">
        <f>Merleg_m!X52</f>
        <v>553945</v>
      </c>
    </row>
    <row r="115" spans="1:23" s="167" customFormat="1">
      <c r="A115" s="164"/>
      <c r="B115" s="165"/>
      <c r="C115" s="174"/>
      <c r="D115" s="174"/>
      <c r="E115" s="174"/>
      <c r="F115" s="174"/>
      <c r="G115" s="174"/>
      <c r="H115" s="174"/>
      <c r="I115" s="174"/>
      <c r="J115" s="174"/>
      <c r="K115" s="174"/>
      <c r="L115" s="174"/>
      <c r="M115" s="174"/>
      <c r="N115" s="174"/>
      <c r="O115" s="174"/>
      <c r="P115" s="174"/>
      <c r="Q115" s="174"/>
      <c r="R115" s="174"/>
      <c r="S115" s="174"/>
      <c r="T115" s="174"/>
      <c r="U115" s="166"/>
      <c r="V115" s="166"/>
      <c r="W115" s="166"/>
    </row>
    <row r="116" spans="1:23" s="167" customFormat="1">
      <c r="A116" s="164"/>
      <c r="B116" s="165"/>
      <c r="C116" s="174"/>
      <c r="D116" s="174"/>
      <c r="E116" s="174"/>
      <c r="F116" s="174"/>
      <c r="G116" s="174"/>
      <c r="H116" s="174"/>
      <c r="I116" s="174"/>
      <c r="J116" s="174"/>
      <c r="K116" s="174"/>
      <c r="L116" s="174"/>
      <c r="M116" s="174"/>
      <c r="N116" s="174"/>
      <c r="O116" s="174"/>
      <c r="P116" s="174"/>
      <c r="Q116" s="174"/>
      <c r="R116" s="174"/>
      <c r="S116" s="174"/>
      <c r="T116" s="174"/>
      <c r="U116" s="166"/>
      <c r="V116" s="166"/>
      <c r="W116" s="166"/>
    </row>
    <row r="117" spans="1:23" s="141" customFormat="1">
      <c r="A117" s="143"/>
      <c r="W117" s="142"/>
    </row>
    <row r="118" spans="1:23" s="141" customFormat="1" ht="15">
      <c r="A118" s="158" t="s">
        <v>168</v>
      </c>
      <c r="B118" s="158"/>
      <c r="C118" s="158"/>
      <c r="D118" s="158"/>
      <c r="E118" s="159" t="str">
        <f>CONCATENATE(Adatok!B4,", ",Adatok!B11)</f>
        <v xml:space="preserve">Gödöllő, </v>
      </c>
      <c r="F118" s="159"/>
      <c r="G118" s="159"/>
      <c r="H118" s="159"/>
      <c r="I118" s="159"/>
      <c r="J118" s="159"/>
      <c r="K118" s="159"/>
      <c r="L118" s="159"/>
      <c r="M118" s="159"/>
      <c r="N118" s="159"/>
      <c r="U118" s="160"/>
      <c r="V118" s="159"/>
      <c r="W118" s="159"/>
    </row>
    <row r="119" spans="1:23" s="141" customFormat="1" ht="15">
      <c r="A119" s="158"/>
      <c r="B119" s="161"/>
      <c r="C119" s="161"/>
      <c r="D119" s="161"/>
      <c r="E119" s="161"/>
      <c r="F119" s="161"/>
      <c r="G119" s="161"/>
      <c r="H119" s="161"/>
      <c r="I119" s="161"/>
      <c r="J119" s="161"/>
      <c r="K119" s="161"/>
      <c r="L119" s="161"/>
      <c r="M119" s="161"/>
      <c r="N119" s="161"/>
      <c r="O119" s="161"/>
      <c r="P119" s="161"/>
      <c r="Q119" s="163" t="s">
        <v>56</v>
      </c>
      <c r="R119" s="163"/>
      <c r="S119" s="163"/>
      <c r="T119" s="161"/>
      <c r="U119" s="162" t="s">
        <v>169</v>
      </c>
      <c r="V119" s="163"/>
      <c r="W119" s="163"/>
    </row>
    <row r="120" spans="1:23" s="141" customFormat="1" ht="15">
      <c r="A120" s="158"/>
      <c r="B120" s="161"/>
      <c r="C120" s="161"/>
      <c r="D120" s="161"/>
      <c r="E120" s="161"/>
      <c r="F120" s="161"/>
      <c r="G120" s="161"/>
      <c r="H120" s="161"/>
      <c r="I120" s="161"/>
      <c r="J120" s="161"/>
      <c r="K120" s="161"/>
      <c r="L120" s="161"/>
      <c r="M120" s="161"/>
      <c r="N120" s="161"/>
      <c r="O120" s="161"/>
      <c r="P120" s="161"/>
      <c r="Q120" s="161"/>
      <c r="R120" s="161"/>
      <c r="S120" s="161"/>
      <c r="T120" s="161"/>
      <c r="U120" s="162" t="s">
        <v>170</v>
      </c>
      <c r="V120" s="162"/>
      <c r="W120" s="163"/>
    </row>
    <row r="121" spans="1:23" s="141" customFormat="1">
      <c r="A121" s="143"/>
      <c r="W121" s="142"/>
    </row>
    <row r="122" spans="1:23" s="141" customFormat="1">
      <c r="A122" s="143"/>
      <c r="W122" s="142"/>
    </row>
    <row r="123" spans="1:23" s="141" customFormat="1">
      <c r="A123" s="143"/>
      <c r="W123" s="142"/>
    </row>
    <row r="124" spans="1:23" s="141" customFormat="1">
      <c r="A124" s="143"/>
      <c r="W124" s="142"/>
    </row>
    <row r="125" spans="1:23" s="141" customFormat="1">
      <c r="A125" s="143"/>
      <c r="W125" s="142"/>
    </row>
    <row r="126" spans="1:23" s="141" customFormat="1">
      <c r="A126" s="143"/>
      <c r="W126" s="142"/>
    </row>
    <row r="127" spans="1:23" s="141" customFormat="1">
      <c r="A127" s="143"/>
      <c r="W127" s="142"/>
    </row>
    <row r="128" spans="1:23" s="141" customFormat="1">
      <c r="A128" s="143"/>
      <c r="W128" s="142"/>
    </row>
    <row r="129" spans="1:24" s="141" customFormat="1">
      <c r="A129" s="143"/>
      <c r="W129" s="142"/>
    </row>
    <row r="130" spans="1:24" s="141" customFormat="1">
      <c r="A130" s="143"/>
      <c r="W130" s="142"/>
    </row>
    <row r="131" spans="1:24" s="141" customFormat="1">
      <c r="A131" s="143"/>
      <c r="W131" s="142"/>
    </row>
    <row r="132" spans="1:24" s="141" customFormat="1" ht="15">
      <c r="A132" s="140">
        <f t="shared" ref="A132:Q132" si="2">A2</f>
        <v>1</v>
      </c>
      <c r="B132" s="140">
        <f t="shared" si="2"/>
        <v>2</v>
      </c>
      <c r="C132" s="140">
        <f t="shared" si="2"/>
        <v>4</v>
      </c>
      <c r="D132" s="140">
        <f t="shared" si="2"/>
        <v>7</v>
      </c>
      <c r="E132" s="140">
        <f t="shared" si="2"/>
        <v>2</v>
      </c>
      <c r="F132" s="140">
        <f t="shared" si="2"/>
        <v>7</v>
      </c>
      <c r="G132" s="140">
        <f t="shared" si="2"/>
        <v>0</v>
      </c>
      <c r="H132" s="297">
        <f t="shared" si="2"/>
        <v>1</v>
      </c>
      <c r="I132" s="299">
        <f t="shared" si="2"/>
        <v>5</v>
      </c>
      <c r="J132" s="140">
        <f t="shared" si="2"/>
        <v>1</v>
      </c>
      <c r="K132" s="140">
        <f t="shared" si="2"/>
        <v>7</v>
      </c>
      <c r="L132" s="297">
        <f t="shared" si="2"/>
        <v>0</v>
      </c>
      <c r="M132" s="299">
        <f t="shared" si="2"/>
        <v>1</v>
      </c>
      <c r="N132" s="140">
        <f t="shared" si="2"/>
        <v>1</v>
      </c>
      <c r="O132" s="297">
        <f t="shared" si="2"/>
        <v>3</v>
      </c>
      <c r="P132" s="299">
        <f t="shared" si="2"/>
        <v>1</v>
      </c>
      <c r="Q132" s="140">
        <f t="shared" si="2"/>
        <v>3</v>
      </c>
      <c r="W132" s="142"/>
    </row>
    <row r="133" spans="1:24" s="141" customFormat="1" ht="5.25" customHeight="1">
      <c r="A133" s="143"/>
      <c r="W133" s="142"/>
    </row>
    <row r="134" spans="1:24" s="141" customFormat="1">
      <c r="A134" s="314" t="str">
        <f>A4</f>
        <v>Statistisches Zeichen</v>
      </c>
      <c r="B134" s="314"/>
      <c r="C134" s="314"/>
      <c r="D134" s="314"/>
      <c r="E134" s="314"/>
      <c r="F134" s="314"/>
      <c r="G134" s="314"/>
      <c r="H134" s="314"/>
      <c r="I134" s="314"/>
      <c r="J134" s="314"/>
      <c r="K134" s="314"/>
      <c r="L134" s="314"/>
      <c r="M134" s="314"/>
      <c r="N134" s="314"/>
      <c r="O134" s="314"/>
      <c r="P134" s="314"/>
      <c r="Q134" s="314"/>
      <c r="W134" s="142"/>
    </row>
    <row r="135" spans="1:24" s="141" customFormat="1">
      <c r="A135" s="143"/>
      <c r="W135" s="142"/>
    </row>
    <row r="136" spans="1:24" s="141" customFormat="1" ht="15">
      <c r="A136" s="140">
        <f t="shared" ref="A136:L136" si="3">A6</f>
        <v>1</v>
      </c>
      <c r="B136" s="140">
        <f t="shared" si="3"/>
        <v>3</v>
      </c>
      <c r="C136" s="140" t="str">
        <f t="shared" si="3"/>
        <v>-</v>
      </c>
      <c r="D136" s="140">
        <f t="shared" si="3"/>
        <v>0</v>
      </c>
      <c r="E136" s="140">
        <f t="shared" si="3"/>
        <v>9</v>
      </c>
      <c r="F136" s="140" t="str">
        <f t="shared" si="3"/>
        <v>-</v>
      </c>
      <c r="G136" s="140">
        <f t="shared" si="3"/>
        <v>0</v>
      </c>
      <c r="H136" s="140">
        <f t="shared" si="3"/>
        <v>8</v>
      </c>
      <c r="I136" s="140">
        <f t="shared" si="3"/>
        <v>4</v>
      </c>
      <c r="J136" s="140">
        <f t="shared" si="3"/>
        <v>9</v>
      </c>
      <c r="K136" s="140">
        <f t="shared" si="3"/>
        <v>6</v>
      </c>
      <c r="L136" s="140">
        <f t="shared" si="3"/>
        <v>4</v>
      </c>
      <c r="W136" s="142"/>
    </row>
    <row r="137" spans="1:24" s="141" customFormat="1" ht="6" customHeight="1">
      <c r="A137" s="143"/>
      <c r="W137" s="142"/>
    </row>
    <row r="138" spans="1:24" s="141" customFormat="1">
      <c r="A138" s="314" t="str">
        <f>A8</f>
        <v>Nummer der Firmeneintragung</v>
      </c>
      <c r="B138" s="314"/>
      <c r="C138" s="314"/>
      <c r="D138" s="314"/>
      <c r="E138" s="314"/>
      <c r="F138" s="314"/>
      <c r="G138" s="314"/>
      <c r="H138" s="314"/>
      <c r="I138" s="314"/>
      <c r="J138" s="314"/>
      <c r="K138" s="314"/>
      <c r="L138" s="314"/>
      <c r="W138" s="142"/>
    </row>
    <row r="139" spans="1:24" s="141" customFormat="1">
      <c r="A139" s="143"/>
      <c r="W139" s="142"/>
    </row>
    <row r="140" spans="1:24" s="141" customFormat="1">
      <c r="A140" s="143"/>
      <c r="W140" s="142"/>
    </row>
    <row r="141" spans="1:24" s="141" customFormat="1" ht="16">
      <c r="A141" s="144" t="str">
        <f>CONCATENATE(Adatok!B2," Gewinn- und Verlustrechnung ",Adatok!B6)</f>
        <v>MOGYORÓD NONPROFIT KFT Gewinn- und Verlustrechnung 2025.</v>
      </c>
      <c r="B141" s="144"/>
      <c r="C141" s="144"/>
      <c r="D141" s="144"/>
      <c r="E141" s="144"/>
      <c r="F141" s="144"/>
      <c r="G141" s="144"/>
      <c r="H141" s="144"/>
      <c r="I141" s="144"/>
      <c r="J141" s="144"/>
      <c r="K141" s="144"/>
      <c r="L141" s="144"/>
      <c r="M141" s="144"/>
      <c r="N141" s="144"/>
      <c r="O141" s="144"/>
      <c r="P141" s="144"/>
      <c r="Q141" s="144"/>
      <c r="R141" s="144"/>
      <c r="S141" s="144"/>
      <c r="T141" s="144"/>
      <c r="U141" s="144"/>
      <c r="V141" s="144"/>
      <c r="W141" s="144"/>
      <c r="X141" s="145"/>
    </row>
    <row r="142" spans="1:24" s="141" customFormat="1">
      <c r="A142" s="143"/>
      <c r="W142" s="142"/>
    </row>
    <row r="143" spans="1:24" s="141" customFormat="1">
      <c r="A143" s="143"/>
      <c r="W143" s="142"/>
    </row>
    <row r="144" spans="1:24" s="141" customFormat="1">
      <c r="A144" s="168"/>
      <c r="B144" s="168"/>
      <c r="C144" s="168"/>
      <c r="D144" s="168"/>
      <c r="E144" s="168"/>
      <c r="F144" s="168"/>
      <c r="G144" s="168"/>
      <c r="H144" s="168"/>
      <c r="I144" s="168"/>
      <c r="J144" s="168"/>
      <c r="K144" s="168"/>
      <c r="W144" s="142"/>
    </row>
    <row r="145" spans="1:23" s="141" customFormat="1">
      <c r="A145" s="168" t="s">
        <v>201</v>
      </c>
      <c r="B145" s="169"/>
      <c r="C145" s="169"/>
      <c r="D145" s="169"/>
      <c r="E145" s="169"/>
      <c r="F145" s="169"/>
      <c r="G145" s="169"/>
      <c r="H145" s="169"/>
      <c r="I145" s="169"/>
      <c r="J145" s="169"/>
      <c r="K145" s="169"/>
      <c r="W145" s="142"/>
    </row>
    <row r="146" spans="1:23" s="141" customFormat="1" ht="15" thickBot="1">
      <c r="A146" s="143"/>
      <c r="W146" s="146" t="s">
        <v>120</v>
      </c>
    </row>
    <row r="147" spans="1:23" s="141" customFormat="1" ht="32.25" customHeight="1" thickBot="1">
      <c r="A147" s="147"/>
      <c r="B147" s="235" t="s">
        <v>121</v>
      </c>
      <c r="C147" s="232"/>
      <c r="D147" s="232"/>
      <c r="E147" s="232"/>
      <c r="F147" s="232"/>
      <c r="G147" s="232"/>
      <c r="H147" s="232"/>
      <c r="I147" s="232"/>
      <c r="J147" s="232"/>
      <c r="K147" s="232"/>
      <c r="L147" s="232"/>
      <c r="M147" s="232"/>
      <c r="N147" s="232"/>
      <c r="O147" s="232"/>
      <c r="P147" s="232"/>
      <c r="Q147" s="232"/>
      <c r="R147" s="232"/>
      <c r="S147" s="232"/>
      <c r="T147" s="233"/>
      <c r="U147" s="186" t="s">
        <v>122</v>
      </c>
      <c r="V147" s="148" t="s">
        <v>123</v>
      </c>
      <c r="W147" s="149" t="s">
        <v>124</v>
      </c>
    </row>
    <row r="148" spans="1:23">
      <c r="A148" s="170">
        <v>1</v>
      </c>
      <c r="B148" s="207" t="s">
        <v>202</v>
      </c>
      <c r="C148" s="280"/>
      <c r="D148" s="280"/>
      <c r="E148" s="280"/>
      <c r="F148" s="280"/>
      <c r="G148" s="280"/>
      <c r="H148" s="280"/>
      <c r="I148" s="280"/>
      <c r="J148" s="280"/>
      <c r="K148" s="280"/>
      <c r="L148" s="280"/>
      <c r="M148" s="280"/>
      <c r="N148" s="280"/>
      <c r="O148" s="280"/>
      <c r="P148" s="280"/>
      <c r="Q148" s="280"/>
      <c r="R148" s="280"/>
      <c r="S148" s="280"/>
      <c r="T148" s="280"/>
      <c r="U148" s="40" t="e">
        <f>Merleg_m!#REF!</f>
        <v>#REF!</v>
      </c>
      <c r="V148" s="40" t="e">
        <f>Merleg_m!#REF!</f>
        <v>#REF!</v>
      </c>
      <c r="W148" s="41" t="e">
        <f>Merleg_m!#REF!</f>
        <v>#REF!</v>
      </c>
    </row>
    <row r="149" spans="1:23">
      <c r="A149" s="171">
        <v>2</v>
      </c>
      <c r="B149" s="205" t="s">
        <v>203</v>
      </c>
      <c r="C149" s="282"/>
      <c r="D149" s="282"/>
      <c r="E149" s="282"/>
      <c r="F149" s="282"/>
      <c r="G149" s="282"/>
      <c r="H149" s="282"/>
      <c r="I149" s="282"/>
      <c r="J149" s="282"/>
      <c r="K149" s="282"/>
      <c r="L149" s="282"/>
      <c r="M149" s="282"/>
      <c r="N149" s="282"/>
      <c r="O149" s="282"/>
      <c r="P149" s="282"/>
      <c r="Q149" s="282"/>
      <c r="R149" s="282"/>
      <c r="S149" s="282"/>
      <c r="T149" s="282"/>
      <c r="U149" s="36" t="e">
        <f>Merleg_m!#REF!</f>
        <v>#REF!</v>
      </c>
      <c r="V149" s="36" t="e">
        <f>Merleg_m!#REF!</f>
        <v>#REF!</v>
      </c>
      <c r="W149" s="37" t="e">
        <f>Merleg_m!#REF!</f>
        <v>#REF!</v>
      </c>
    </row>
    <row r="150" spans="1:23">
      <c r="A150" s="172" t="s">
        <v>92</v>
      </c>
      <c r="B150" s="284" t="s">
        <v>204</v>
      </c>
      <c r="C150" s="282"/>
      <c r="D150" s="282"/>
      <c r="E150" s="282"/>
      <c r="F150" s="282"/>
      <c r="G150" s="282"/>
      <c r="H150" s="282"/>
      <c r="I150" s="282"/>
      <c r="J150" s="282"/>
      <c r="K150" s="282"/>
      <c r="L150" s="282"/>
      <c r="M150" s="282"/>
      <c r="N150" s="282"/>
      <c r="O150" s="282"/>
      <c r="P150" s="282"/>
      <c r="Q150" s="282"/>
      <c r="R150" s="282"/>
      <c r="S150" s="282"/>
      <c r="T150" s="282"/>
      <c r="U150" s="191">
        <f>Merleg_m!U83</f>
        <v>193174</v>
      </c>
      <c r="V150" s="191" t="e">
        <f>Merleg_m!V83</f>
        <v>#REF!</v>
      </c>
      <c r="W150" s="192">
        <f>Merleg_m!X83</f>
        <v>198405</v>
      </c>
    </row>
    <row r="151" spans="1:23">
      <c r="A151" s="172" t="s">
        <v>93</v>
      </c>
      <c r="B151" s="284" t="s">
        <v>205</v>
      </c>
      <c r="C151" s="282"/>
      <c r="D151" s="282"/>
      <c r="E151" s="282"/>
      <c r="F151" s="282"/>
      <c r="G151" s="282"/>
      <c r="H151" s="282"/>
      <c r="I151" s="282"/>
      <c r="J151" s="282"/>
      <c r="K151" s="282"/>
      <c r="L151" s="282"/>
      <c r="M151" s="282"/>
      <c r="N151" s="282"/>
      <c r="O151" s="282"/>
      <c r="P151" s="282"/>
      <c r="Q151" s="282"/>
      <c r="R151" s="282"/>
      <c r="S151" s="282"/>
      <c r="T151" s="282"/>
      <c r="U151" s="28">
        <f>Merleg_m!U85</f>
        <v>219230</v>
      </c>
      <c r="V151" s="28">
        <f>Merleg_m!V85</f>
        <v>0</v>
      </c>
      <c r="W151" s="29">
        <f>Merleg_m!X85</f>
        <v>268034</v>
      </c>
    </row>
    <row r="152" spans="1:23">
      <c r="A152" s="171">
        <v>3</v>
      </c>
      <c r="B152" s="205" t="s">
        <v>206</v>
      </c>
      <c r="C152" s="282"/>
      <c r="D152" s="282"/>
      <c r="E152" s="282"/>
      <c r="F152" s="282"/>
      <c r="G152" s="282"/>
      <c r="H152" s="282"/>
      <c r="I152" s="282"/>
      <c r="J152" s="282"/>
      <c r="K152" s="282"/>
      <c r="L152" s="282"/>
      <c r="M152" s="282"/>
      <c r="N152" s="282"/>
      <c r="O152" s="282"/>
      <c r="P152" s="282"/>
      <c r="Q152" s="282"/>
      <c r="R152" s="282"/>
      <c r="S152" s="282"/>
      <c r="T152" s="282"/>
      <c r="U152" s="36" t="e">
        <f>Merleg_m!#REF!</f>
        <v>#REF!</v>
      </c>
      <c r="V152" s="36" t="e">
        <f>Merleg_m!#REF!</f>
        <v>#REF!</v>
      </c>
      <c r="W152" s="37" t="e">
        <f>Merleg_m!#REF!</f>
        <v>#REF!</v>
      </c>
    </row>
    <row r="153" spans="1:23">
      <c r="A153" s="171">
        <v>4</v>
      </c>
      <c r="B153" s="205" t="s">
        <v>207</v>
      </c>
      <c r="C153" s="282"/>
      <c r="D153" s="282"/>
      <c r="E153" s="282"/>
      <c r="F153" s="282"/>
      <c r="G153" s="282"/>
      <c r="H153" s="282"/>
      <c r="I153" s="282"/>
      <c r="J153" s="282"/>
      <c r="K153" s="282"/>
      <c r="L153" s="282"/>
      <c r="M153" s="282"/>
      <c r="N153" s="282"/>
      <c r="O153" s="282"/>
      <c r="P153" s="282"/>
      <c r="Q153" s="282"/>
      <c r="R153" s="282"/>
      <c r="S153" s="282"/>
      <c r="T153" s="282"/>
      <c r="U153" s="36" t="e">
        <f>Merleg_m!#REF!</f>
        <v>#REF!</v>
      </c>
      <c r="V153" s="36" t="e">
        <f>Merleg_m!#REF!</f>
        <v>#REF!</v>
      </c>
      <c r="W153" s="37" t="e">
        <f>Merleg_m!#REF!</f>
        <v>#REF!</v>
      </c>
    </row>
    <row r="154" spans="1:23">
      <c r="A154" s="172" t="s">
        <v>95</v>
      </c>
      <c r="B154" s="284" t="s">
        <v>208</v>
      </c>
      <c r="C154" s="282"/>
      <c r="D154" s="282"/>
      <c r="E154" s="282"/>
      <c r="F154" s="282"/>
      <c r="G154" s="282"/>
      <c r="H154" s="282"/>
      <c r="I154" s="282"/>
      <c r="J154" s="282"/>
      <c r="K154" s="282"/>
      <c r="L154" s="282"/>
      <c r="M154" s="282"/>
      <c r="N154" s="282"/>
      <c r="O154" s="282"/>
      <c r="P154" s="282"/>
      <c r="Q154" s="282"/>
      <c r="R154" s="282"/>
      <c r="S154" s="282"/>
      <c r="T154" s="282"/>
      <c r="U154" s="191">
        <f>Merleg_m!U87</f>
        <v>152465</v>
      </c>
      <c r="V154" s="191" t="e">
        <f>Merleg_m!V87</f>
        <v>#REF!</v>
      </c>
      <c r="W154" s="192">
        <f>Merleg_m!X87</f>
        <v>136929</v>
      </c>
    </row>
    <row r="155" spans="1:23">
      <c r="A155" s="171">
        <v>5</v>
      </c>
      <c r="B155" s="205" t="s">
        <v>209</v>
      </c>
      <c r="C155" s="282"/>
      <c r="D155" s="282"/>
      <c r="E155" s="282"/>
      <c r="F155" s="282"/>
      <c r="G155" s="282"/>
      <c r="H155" s="282"/>
      <c r="I155" s="282"/>
      <c r="J155" s="282"/>
      <c r="K155" s="282"/>
      <c r="L155" s="282"/>
      <c r="M155" s="282"/>
      <c r="N155" s="282"/>
      <c r="O155" s="282"/>
      <c r="P155" s="282"/>
      <c r="Q155" s="282"/>
      <c r="R155" s="282"/>
      <c r="S155" s="282"/>
      <c r="T155" s="282"/>
      <c r="U155" s="36" t="e">
        <f>Merleg_m!#REF!</f>
        <v>#REF!</v>
      </c>
      <c r="V155" s="36" t="e">
        <f>Merleg_m!#REF!</f>
        <v>#REF!</v>
      </c>
      <c r="W155" s="37" t="e">
        <f>Merleg_m!#REF!</f>
        <v>#REF!</v>
      </c>
    </row>
    <row r="156" spans="1:23">
      <c r="A156" s="171">
        <v>6</v>
      </c>
      <c r="B156" s="205" t="s">
        <v>210</v>
      </c>
      <c r="C156" s="282"/>
      <c r="D156" s="282"/>
      <c r="E156" s="282"/>
      <c r="F156" s="282"/>
      <c r="G156" s="282"/>
      <c r="H156" s="282"/>
      <c r="I156" s="282"/>
      <c r="J156" s="282"/>
      <c r="K156" s="282"/>
      <c r="L156" s="282"/>
      <c r="M156" s="282"/>
      <c r="N156" s="282"/>
      <c r="O156" s="282"/>
      <c r="P156" s="282"/>
      <c r="Q156" s="282"/>
      <c r="R156" s="282"/>
      <c r="S156" s="282"/>
      <c r="T156" s="282"/>
      <c r="U156" s="36" t="e">
        <f>Merleg_m!#REF!</f>
        <v>#REF!</v>
      </c>
      <c r="V156" s="36" t="e">
        <f>Merleg_m!#REF!</f>
        <v>#REF!</v>
      </c>
      <c r="W156" s="37" t="e">
        <f>Merleg_m!#REF!</f>
        <v>#REF!</v>
      </c>
    </row>
    <row r="157" spans="1:23">
      <c r="A157" s="171">
        <v>7</v>
      </c>
      <c r="B157" s="205" t="s">
        <v>211</v>
      </c>
      <c r="C157" s="282"/>
      <c r="D157" s="282"/>
      <c r="E157" s="282"/>
      <c r="F157" s="282"/>
      <c r="G157" s="282"/>
      <c r="H157" s="282"/>
      <c r="I157" s="282"/>
      <c r="J157" s="282"/>
      <c r="K157" s="282"/>
      <c r="L157" s="282"/>
      <c r="M157" s="282"/>
      <c r="N157" s="282"/>
      <c r="O157" s="282"/>
      <c r="P157" s="282"/>
      <c r="Q157" s="282"/>
      <c r="R157" s="282"/>
      <c r="S157" s="282"/>
      <c r="T157" s="282"/>
      <c r="U157" s="36" t="e">
        <f>Merleg_m!#REF!</f>
        <v>#REF!</v>
      </c>
      <c r="V157" s="36" t="e">
        <f>Merleg_m!#REF!</f>
        <v>#REF!</v>
      </c>
      <c r="W157" s="37" t="e">
        <f>Merleg_m!#REF!</f>
        <v>#REF!</v>
      </c>
    </row>
    <row r="158" spans="1:23">
      <c r="A158" s="171">
        <v>8</v>
      </c>
      <c r="B158" s="205" t="s">
        <v>212</v>
      </c>
      <c r="C158" s="282"/>
      <c r="D158" s="282"/>
      <c r="E158" s="282"/>
      <c r="F158" s="282"/>
      <c r="G158" s="282"/>
      <c r="H158" s="282"/>
      <c r="I158" s="282"/>
      <c r="J158" s="282"/>
      <c r="K158" s="282"/>
      <c r="L158" s="282"/>
      <c r="M158" s="282"/>
      <c r="N158" s="282"/>
      <c r="O158" s="282"/>
      <c r="P158" s="282"/>
      <c r="Q158" s="282"/>
      <c r="R158" s="282"/>
      <c r="S158" s="282"/>
      <c r="T158" s="282"/>
      <c r="U158" s="36" t="e">
        <f>Merleg_m!#REF!</f>
        <v>#REF!</v>
      </c>
      <c r="V158" s="36" t="e">
        <f>Merleg_m!#REF!</f>
        <v>#REF!</v>
      </c>
      <c r="W158" s="37" t="e">
        <f>Merleg_m!#REF!</f>
        <v>#REF!</v>
      </c>
    </row>
    <row r="159" spans="1:23">
      <c r="A159" s="172" t="s">
        <v>96</v>
      </c>
      <c r="B159" s="284" t="s">
        <v>213</v>
      </c>
      <c r="C159" s="282"/>
      <c r="D159" s="282"/>
      <c r="E159" s="282"/>
      <c r="F159" s="282"/>
      <c r="G159" s="282"/>
      <c r="H159" s="282"/>
      <c r="I159" s="282"/>
      <c r="J159" s="282"/>
      <c r="K159" s="282"/>
      <c r="L159" s="282"/>
      <c r="M159" s="282"/>
      <c r="N159" s="282"/>
      <c r="O159" s="282"/>
      <c r="P159" s="282"/>
      <c r="Q159" s="282"/>
      <c r="R159" s="282"/>
      <c r="S159" s="282"/>
      <c r="T159" s="282"/>
      <c r="U159" s="191" t="e">
        <f>Merleg_m!#REF!</f>
        <v>#REF!</v>
      </c>
      <c r="V159" s="191" t="e">
        <f>Merleg_m!#REF!</f>
        <v>#REF!</v>
      </c>
      <c r="W159" s="192" t="e">
        <f>Merleg_m!#REF!</f>
        <v>#REF!</v>
      </c>
    </row>
    <row r="160" spans="1:23">
      <c r="A160" s="171">
        <v>9</v>
      </c>
      <c r="B160" s="205" t="s">
        <v>214</v>
      </c>
      <c r="C160" s="282"/>
      <c r="D160" s="282"/>
      <c r="E160" s="282"/>
      <c r="F160" s="282"/>
      <c r="G160" s="282"/>
      <c r="H160" s="282"/>
      <c r="I160" s="282"/>
      <c r="J160" s="282"/>
      <c r="K160" s="282"/>
      <c r="L160" s="282"/>
      <c r="M160" s="282"/>
      <c r="N160" s="282"/>
      <c r="O160" s="282"/>
      <c r="P160" s="282"/>
      <c r="Q160" s="282"/>
      <c r="R160" s="282"/>
      <c r="S160" s="282"/>
      <c r="T160" s="282"/>
      <c r="U160" s="36" t="e">
        <f>Merleg_m!#REF!</f>
        <v>#REF!</v>
      </c>
      <c r="V160" s="36" t="e">
        <f>Merleg_m!#REF!</f>
        <v>#REF!</v>
      </c>
      <c r="W160" s="37" t="e">
        <f>Merleg_m!#REF!</f>
        <v>#REF!</v>
      </c>
    </row>
    <row r="161" spans="1:23">
      <c r="A161" s="171">
        <v>10</v>
      </c>
      <c r="B161" s="205" t="s">
        <v>215</v>
      </c>
      <c r="C161" s="282"/>
      <c r="D161" s="282"/>
      <c r="E161" s="282"/>
      <c r="F161" s="282"/>
      <c r="G161" s="282"/>
      <c r="H161" s="282"/>
      <c r="I161" s="282"/>
      <c r="J161" s="282"/>
      <c r="K161" s="282"/>
      <c r="L161" s="282"/>
      <c r="M161" s="282"/>
      <c r="N161" s="282"/>
      <c r="O161" s="282"/>
      <c r="P161" s="282"/>
      <c r="Q161" s="282"/>
      <c r="R161" s="282"/>
      <c r="S161" s="282"/>
      <c r="T161" s="282"/>
      <c r="U161" s="36" t="e">
        <f>Merleg_m!#REF!</f>
        <v>#REF!</v>
      </c>
      <c r="V161" s="36" t="e">
        <f>Merleg_m!#REF!</f>
        <v>#REF!</v>
      </c>
      <c r="W161" s="37" t="e">
        <f>Merleg_m!#REF!</f>
        <v>#REF!</v>
      </c>
    </row>
    <row r="162" spans="1:23">
      <c r="A162" s="171">
        <v>11</v>
      </c>
      <c r="B162" s="205" t="s">
        <v>216</v>
      </c>
      <c r="C162" s="282"/>
      <c r="D162" s="282"/>
      <c r="E162" s="282"/>
      <c r="F162" s="282"/>
      <c r="G162" s="282"/>
      <c r="H162" s="282"/>
      <c r="I162" s="282"/>
      <c r="J162" s="282"/>
      <c r="K162" s="282"/>
      <c r="L162" s="282"/>
      <c r="M162" s="282"/>
      <c r="N162" s="282"/>
      <c r="O162" s="282"/>
      <c r="P162" s="282"/>
      <c r="Q162" s="282"/>
      <c r="R162" s="282"/>
      <c r="S162" s="282"/>
      <c r="T162" s="282"/>
      <c r="U162" s="36" t="e">
        <f>Merleg_m!#REF!</f>
        <v>#REF!</v>
      </c>
      <c r="V162" s="36" t="e">
        <f>Merleg_m!#REF!</f>
        <v>#REF!</v>
      </c>
      <c r="W162" s="37" t="e">
        <f>Merleg_m!#REF!</f>
        <v>#REF!</v>
      </c>
    </row>
    <row r="163" spans="1:23">
      <c r="A163" s="172" t="s">
        <v>97</v>
      </c>
      <c r="B163" s="284" t="s">
        <v>217</v>
      </c>
      <c r="C163" s="282"/>
      <c r="D163" s="282"/>
      <c r="E163" s="282"/>
      <c r="F163" s="282"/>
      <c r="G163" s="282"/>
      <c r="H163" s="282"/>
      <c r="I163" s="282"/>
      <c r="J163" s="282"/>
      <c r="K163" s="282"/>
      <c r="L163" s="282"/>
      <c r="M163" s="282"/>
      <c r="N163" s="282"/>
      <c r="O163" s="282"/>
      <c r="P163" s="282"/>
      <c r="Q163" s="282"/>
      <c r="R163" s="282"/>
      <c r="S163" s="282"/>
      <c r="T163" s="282"/>
      <c r="U163" s="191">
        <f>Merleg_m!U88</f>
        <v>230738</v>
      </c>
      <c r="V163" s="191" t="e">
        <f>Merleg_m!V88</f>
        <v>#REF!</v>
      </c>
      <c r="W163" s="192">
        <f>Merleg_m!X88</f>
        <v>249254</v>
      </c>
    </row>
    <row r="164" spans="1:23">
      <c r="A164" s="172" t="s">
        <v>98</v>
      </c>
      <c r="B164" s="284" t="s">
        <v>218</v>
      </c>
      <c r="C164" s="282"/>
      <c r="D164" s="282"/>
      <c r="E164" s="282"/>
      <c r="F164" s="282"/>
      <c r="G164" s="282"/>
      <c r="H164" s="282"/>
      <c r="I164" s="282"/>
      <c r="J164" s="282"/>
      <c r="K164" s="282"/>
      <c r="L164" s="282"/>
      <c r="M164" s="282"/>
      <c r="N164" s="282"/>
      <c r="O164" s="282"/>
      <c r="P164" s="282"/>
      <c r="Q164" s="282"/>
      <c r="R164" s="282"/>
      <c r="S164" s="282"/>
      <c r="T164" s="282"/>
      <c r="U164" s="28">
        <f>Merleg_m!U89</f>
        <v>12613</v>
      </c>
      <c r="V164" s="28">
        <f>Merleg_m!V89</f>
        <v>0</v>
      </c>
      <c r="W164" s="29">
        <f>Merleg_m!X89</f>
        <v>30456</v>
      </c>
    </row>
    <row r="165" spans="1:23">
      <c r="A165" s="172" t="s">
        <v>100</v>
      </c>
      <c r="B165" s="284" t="s">
        <v>219</v>
      </c>
      <c r="C165" s="282"/>
      <c r="D165" s="282"/>
      <c r="E165" s="282"/>
      <c r="F165" s="282"/>
      <c r="G165" s="282"/>
      <c r="H165" s="282"/>
      <c r="I165" s="282"/>
      <c r="J165" s="282"/>
      <c r="K165" s="282"/>
      <c r="L165" s="282"/>
      <c r="M165" s="282"/>
      <c r="N165" s="282"/>
      <c r="O165" s="282"/>
      <c r="P165" s="282"/>
      <c r="Q165" s="282"/>
      <c r="R165" s="282"/>
      <c r="S165" s="282"/>
      <c r="T165" s="282"/>
      <c r="U165" s="28">
        <f>Merleg_m!U90</f>
        <v>18838</v>
      </c>
      <c r="V165" s="28">
        <f>Merleg_m!V90</f>
        <v>0</v>
      </c>
      <c r="W165" s="29">
        <f>Merleg_m!X90</f>
        <v>25273</v>
      </c>
    </row>
    <row r="166" spans="1:23">
      <c r="A166" s="172" t="s">
        <v>101</v>
      </c>
      <c r="B166" s="284" t="s">
        <v>220</v>
      </c>
      <c r="C166" s="282"/>
      <c r="D166" s="282"/>
      <c r="E166" s="282"/>
      <c r="F166" s="282"/>
      <c r="G166" s="282"/>
      <c r="H166" s="282"/>
      <c r="I166" s="282"/>
      <c r="J166" s="282"/>
      <c r="K166" s="282"/>
      <c r="L166" s="282"/>
      <c r="M166" s="282"/>
      <c r="N166" s="282"/>
      <c r="O166" s="282"/>
      <c r="P166" s="282"/>
      <c r="Q166" s="282"/>
      <c r="R166" s="282"/>
      <c r="S166" s="282"/>
      <c r="T166" s="282"/>
      <c r="U166" s="28" t="e">
        <f>Merleg_m!#REF!</f>
        <v>#REF!</v>
      </c>
      <c r="V166" s="28" t="e">
        <f>Merleg_m!#REF!</f>
        <v>#REF!</v>
      </c>
      <c r="W166" s="29" t="e">
        <f>Merleg_m!#REF!</f>
        <v>#REF!</v>
      </c>
    </row>
    <row r="167" spans="1:23">
      <c r="A167" s="172" t="s">
        <v>103</v>
      </c>
      <c r="B167" s="284" t="s">
        <v>221</v>
      </c>
      <c r="C167" s="282"/>
      <c r="D167" s="282"/>
      <c r="E167" s="282"/>
      <c r="F167" s="282"/>
      <c r="G167" s="282"/>
      <c r="H167" s="282"/>
      <c r="I167" s="282"/>
      <c r="J167" s="282"/>
      <c r="K167" s="282"/>
      <c r="L167" s="282"/>
      <c r="M167" s="282"/>
      <c r="N167" s="282"/>
      <c r="O167" s="282"/>
      <c r="P167" s="282"/>
      <c r="Q167" s="282"/>
      <c r="R167" s="282"/>
      <c r="S167" s="282"/>
      <c r="T167" s="282"/>
      <c r="U167" s="191">
        <f>Merleg_m!U92</f>
        <v>-2250</v>
      </c>
      <c r="V167" s="191" t="e">
        <f>Merleg_m!V92</f>
        <v>#REF!</v>
      </c>
      <c r="W167" s="192">
        <f>Merleg_m!X92</f>
        <v>27744</v>
      </c>
    </row>
    <row r="168" spans="1:23">
      <c r="A168" s="171">
        <v>12</v>
      </c>
      <c r="B168" s="205" t="s">
        <v>222</v>
      </c>
      <c r="C168" s="282"/>
      <c r="D168" s="282"/>
      <c r="E168" s="282"/>
      <c r="F168" s="282"/>
      <c r="G168" s="282"/>
      <c r="H168" s="282"/>
      <c r="I168" s="282"/>
      <c r="J168" s="282"/>
      <c r="K168" s="282"/>
      <c r="L168" s="282"/>
      <c r="M168" s="282"/>
      <c r="N168" s="282"/>
      <c r="O168" s="282"/>
      <c r="P168" s="282"/>
      <c r="Q168" s="282"/>
      <c r="R168" s="282"/>
      <c r="S168" s="282"/>
      <c r="T168" s="282"/>
      <c r="U168" s="36" t="e">
        <f>Merleg_m!#REF!</f>
        <v>#REF!</v>
      </c>
      <c r="V168" s="36" t="e">
        <f>Merleg_m!#REF!</f>
        <v>#REF!</v>
      </c>
      <c r="W168" s="37" t="e">
        <f>Merleg_m!#REF!</f>
        <v>#REF!</v>
      </c>
    </row>
    <row r="169" spans="1:23">
      <c r="A169" s="171">
        <v>13</v>
      </c>
      <c r="B169" s="205" t="s">
        <v>223</v>
      </c>
      <c r="C169" s="282"/>
      <c r="D169" s="282"/>
      <c r="E169" s="282"/>
      <c r="F169" s="282"/>
      <c r="G169" s="282"/>
      <c r="H169" s="282"/>
      <c r="I169" s="282"/>
      <c r="J169" s="282"/>
      <c r="K169" s="282"/>
      <c r="L169" s="282"/>
      <c r="M169" s="282"/>
      <c r="N169" s="282"/>
      <c r="O169" s="282"/>
      <c r="P169" s="282"/>
      <c r="Q169" s="282"/>
      <c r="R169" s="282"/>
      <c r="S169" s="282"/>
      <c r="T169" s="282"/>
      <c r="U169" s="36" t="e">
        <f>Merleg_m!#REF!</f>
        <v>#REF!</v>
      </c>
      <c r="V169" s="36" t="e">
        <f>Merleg_m!#REF!</f>
        <v>#REF!</v>
      </c>
      <c r="W169" s="37" t="e">
        <f>Merleg_m!#REF!</f>
        <v>#REF!</v>
      </c>
    </row>
    <row r="170" spans="1:23">
      <c r="A170" s="171">
        <v>14</v>
      </c>
      <c r="B170" s="205" t="s">
        <v>224</v>
      </c>
      <c r="C170" s="282"/>
      <c r="D170" s="282"/>
      <c r="E170" s="282"/>
      <c r="F170" s="282"/>
      <c r="G170" s="282"/>
      <c r="H170" s="282"/>
      <c r="I170" s="282"/>
      <c r="J170" s="282"/>
      <c r="K170" s="282"/>
      <c r="L170" s="282"/>
      <c r="M170" s="282"/>
      <c r="N170" s="282"/>
      <c r="O170" s="282"/>
      <c r="P170" s="282"/>
      <c r="Q170" s="282"/>
      <c r="R170" s="282"/>
      <c r="S170" s="282"/>
      <c r="T170" s="282"/>
      <c r="U170" s="36" t="e">
        <f>Merleg_m!#REF!</f>
        <v>#REF!</v>
      </c>
      <c r="V170" s="36" t="e">
        <f>Merleg_m!#REF!</f>
        <v>#REF!</v>
      </c>
      <c r="W170" s="37" t="e">
        <f>Merleg_m!#REF!</f>
        <v>#REF!</v>
      </c>
    </row>
    <row r="171" spans="1:23">
      <c r="A171" s="172" t="s">
        <v>104</v>
      </c>
      <c r="B171" s="284" t="s">
        <v>225</v>
      </c>
      <c r="C171" s="282"/>
      <c r="D171" s="282"/>
      <c r="E171" s="282"/>
      <c r="F171" s="282"/>
      <c r="G171" s="282"/>
      <c r="H171" s="282"/>
      <c r="I171" s="282"/>
      <c r="J171" s="282"/>
      <c r="K171" s="282"/>
      <c r="L171" s="282"/>
      <c r="M171" s="282"/>
      <c r="N171" s="282"/>
      <c r="O171" s="282"/>
      <c r="P171" s="282"/>
      <c r="Q171" s="282"/>
      <c r="R171" s="282"/>
      <c r="S171" s="282"/>
      <c r="T171" s="282"/>
      <c r="U171" s="191">
        <f>Merleg_m!U93</f>
        <v>0</v>
      </c>
      <c r="V171" s="191" t="e">
        <f>Merleg_m!V93</f>
        <v>#REF!</v>
      </c>
      <c r="W171" s="192">
        <f>Merleg_m!X93</f>
        <v>0</v>
      </c>
    </row>
    <row r="172" spans="1:23">
      <c r="A172" s="171">
        <v>15</v>
      </c>
      <c r="B172" s="205" t="s">
        <v>226</v>
      </c>
      <c r="C172" s="282"/>
      <c r="D172" s="282"/>
      <c r="E172" s="282"/>
      <c r="F172" s="282"/>
      <c r="G172" s="282"/>
      <c r="H172" s="282"/>
      <c r="I172" s="282"/>
      <c r="J172" s="282"/>
      <c r="K172" s="282"/>
      <c r="L172" s="282"/>
      <c r="M172" s="282"/>
      <c r="N172" s="282"/>
      <c r="O172" s="282"/>
      <c r="P172" s="282"/>
      <c r="Q172" s="282"/>
      <c r="R172" s="282"/>
      <c r="S172" s="282"/>
      <c r="T172" s="282"/>
      <c r="U172" s="36" t="e">
        <f>Merleg_m!#REF!</f>
        <v>#REF!</v>
      </c>
      <c r="V172" s="36" t="e">
        <f>Merleg_m!#REF!</f>
        <v>#REF!</v>
      </c>
      <c r="W172" s="37" t="e">
        <f>Merleg_m!#REF!</f>
        <v>#REF!</v>
      </c>
    </row>
    <row r="173" spans="1:23">
      <c r="A173" s="171">
        <v>16</v>
      </c>
      <c r="B173" s="205" t="s">
        <v>227</v>
      </c>
      <c r="C173" s="282"/>
      <c r="D173" s="282"/>
      <c r="E173" s="282"/>
      <c r="F173" s="282"/>
      <c r="G173" s="282"/>
      <c r="H173" s="282"/>
      <c r="I173" s="282"/>
      <c r="J173" s="282"/>
      <c r="K173" s="282"/>
      <c r="L173" s="282"/>
      <c r="M173" s="282"/>
      <c r="N173" s="282"/>
      <c r="O173" s="282"/>
      <c r="P173" s="282"/>
      <c r="Q173" s="282"/>
      <c r="R173" s="282"/>
      <c r="S173" s="282"/>
      <c r="T173" s="282"/>
      <c r="U173" s="36" t="e">
        <f>Merleg_m!#REF!</f>
        <v>#REF!</v>
      </c>
      <c r="V173" s="36" t="e">
        <f>Merleg_m!#REF!</f>
        <v>#REF!</v>
      </c>
      <c r="W173" s="37" t="e">
        <f>Merleg_m!#REF!</f>
        <v>#REF!</v>
      </c>
    </row>
    <row r="174" spans="1:23">
      <c r="A174" s="171">
        <v>17</v>
      </c>
      <c r="B174" s="205" t="s">
        <v>228</v>
      </c>
      <c r="C174" s="282"/>
      <c r="D174" s="282"/>
      <c r="E174" s="282"/>
      <c r="F174" s="282"/>
      <c r="G174" s="282"/>
      <c r="H174" s="282"/>
      <c r="I174" s="282"/>
      <c r="J174" s="282"/>
      <c r="K174" s="282"/>
      <c r="L174" s="282"/>
      <c r="M174" s="282"/>
      <c r="N174" s="282"/>
      <c r="O174" s="282"/>
      <c r="P174" s="282"/>
      <c r="Q174" s="282"/>
      <c r="R174" s="282"/>
      <c r="S174" s="282"/>
      <c r="T174" s="282"/>
      <c r="U174" s="36" t="e">
        <f>Merleg_m!#REF!</f>
        <v>#REF!</v>
      </c>
      <c r="V174" s="36" t="e">
        <f>Merleg_m!#REF!</f>
        <v>#REF!</v>
      </c>
      <c r="W174" s="37" t="e">
        <f>Merleg_m!#REF!</f>
        <v>#REF!</v>
      </c>
    </row>
    <row r="175" spans="1:23">
      <c r="A175" s="172" t="s">
        <v>105</v>
      </c>
      <c r="B175" s="284" t="s">
        <v>229</v>
      </c>
      <c r="C175" s="282"/>
      <c r="D175" s="282"/>
      <c r="E175" s="282"/>
      <c r="F175" s="282"/>
      <c r="G175" s="282"/>
      <c r="H175" s="282"/>
      <c r="I175" s="282"/>
      <c r="J175" s="282"/>
      <c r="K175" s="282"/>
      <c r="L175" s="282"/>
      <c r="M175" s="282"/>
      <c r="N175" s="282"/>
      <c r="O175" s="282"/>
      <c r="P175" s="282"/>
      <c r="Q175" s="282"/>
      <c r="R175" s="282"/>
      <c r="S175" s="282"/>
      <c r="T175" s="282"/>
      <c r="U175" s="191">
        <f>Merleg_m!U94</f>
        <v>0</v>
      </c>
      <c r="V175" s="191" t="e">
        <f>Merleg_m!V94</f>
        <v>#REF!</v>
      </c>
      <c r="W175" s="192">
        <f>Merleg_m!X94</f>
        <v>0</v>
      </c>
    </row>
    <row r="176" spans="1:23">
      <c r="A176" s="172" t="s">
        <v>106</v>
      </c>
      <c r="B176" s="284" t="s">
        <v>230</v>
      </c>
      <c r="C176" s="282"/>
      <c r="D176" s="282"/>
      <c r="E176" s="282"/>
      <c r="F176" s="282"/>
      <c r="G176" s="282"/>
      <c r="H176" s="282"/>
      <c r="I176" s="282"/>
      <c r="J176" s="282"/>
      <c r="K176" s="282"/>
      <c r="L176" s="282"/>
      <c r="M176" s="282"/>
      <c r="N176" s="282"/>
      <c r="O176" s="282"/>
      <c r="P176" s="282"/>
      <c r="Q176" s="282"/>
      <c r="R176" s="282"/>
      <c r="S176" s="282"/>
      <c r="T176" s="282"/>
      <c r="U176" s="191">
        <f>Merleg_m!U95</f>
        <v>0</v>
      </c>
      <c r="V176" s="191" t="e">
        <f>Merleg_m!V95</f>
        <v>#REF!</v>
      </c>
      <c r="W176" s="192">
        <f>Merleg_m!X95</f>
        <v>0</v>
      </c>
    </row>
    <row r="177" spans="1:24">
      <c r="A177" s="172" t="s">
        <v>107</v>
      </c>
      <c r="B177" s="284" t="s">
        <v>231</v>
      </c>
      <c r="C177" s="282"/>
      <c r="D177" s="282"/>
      <c r="E177" s="282"/>
      <c r="F177" s="282"/>
      <c r="G177" s="282"/>
      <c r="H177" s="282"/>
      <c r="I177" s="282"/>
      <c r="J177" s="282"/>
      <c r="K177" s="282"/>
      <c r="L177" s="282"/>
      <c r="M177" s="282"/>
      <c r="N177" s="282"/>
      <c r="O177" s="282"/>
      <c r="P177" s="282"/>
      <c r="Q177" s="282"/>
      <c r="R177" s="282"/>
      <c r="S177" s="282"/>
      <c r="T177" s="282"/>
      <c r="U177" s="191" t="e">
        <f>Merleg_m!#REF!</f>
        <v>#REF!</v>
      </c>
      <c r="V177" s="191" t="e">
        <f>Merleg_m!#REF!</f>
        <v>#REF!</v>
      </c>
      <c r="W177" s="192" t="e">
        <f>Merleg_m!#REF!</f>
        <v>#REF!</v>
      </c>
    </row>
    <row r="178" spans="1:24">
      <c r="A178" s="172" t="s">
        <v>108</v>
      </c>
      <c r="B178" s="284" t="s">
        <v>232</v>
      </c>
      <c r="C178" s="282"/>
      <c r="D178" s="282"/>
      <c r="E178" s="282"/>
      <c r="F178" s="282"/>
      <c r="G178" s="282"/>
      <c r="H178" s="282"/>
      <c r="I178" s="282"/>
      <c r="J178" s="282"/>
      <c r="K178" s="282"/>
      <c r="L178" s="282"/>
      <c r="M178" s="282"/>
      <c r="N178" s="282"/>
      <c r="O178" s="282"/>
      <c r="P178" s="282"/>
      <c r="Q178" s="282"/>
      <c r="R178" s="282"/>
      <c r="S178" s="282"/>
      <c r="T178" s="282"/>
      <c r="U178" s="28" t="e">
        <f>Merleg_m!#REF!</f>
        <v>#REF!</v>
      </c>
      <c r="V178" s="28" t="e">
        <f>Merleg_m!#REF!</f>
        <v>#REF!</v>
      </c>
      <c r="W178" s="29" t="e">
        <f>Merleg_m!#REF!</f>
        <v>#REF!</v>
      </c>
    </row>
    <row r="179" spans="1:24">
      <c r="A179" s="172" t="s">
        <v>109</v>
      </c>
      <c r="B179" s="284" t="s">
        <v>233</v>
      </c>
      <c r="C179" s="282"/>
      <c r="D179" s="282"/>
      <c r="E179" s="282"/>
      <c r="F179" s="282"/>
      <c r="G179" s="282"/>
      <c r="H179" s="282"/>
      <c r="I179" s="282"/>
      <c r="J179" s="282"/>
      <c r="K179" s="282"/>
      <c r="L179" s="282"/>
      <c r="M179" s="282"/>
      <c r="N179" s="282"/>
      <c r="O179" s="282"/>
      <c r="P179" s="282"/>
      <c r="Q179" s="282"/>
      <c r="R179" s="282"/>
      <c r="S179" s="282"/>
      <c r="T179" s="282"/>
      <c r="U179" s="28" t="e">
        <f>Merleg_m!#REF!</f>
        <v>#REF!</v>
      </c>
      <c r="V179" s="28" t="e">
        <f>Merleg_m!#REF!</f>
        <v>#REF!</v>
      </c>
      <c r="W179" s="29" t="e">
        <f>Merleg_m!#REF!</f>
        <v>#REF!</v>
      </c>
    </row>
    <row r="180" spans="1:24">
      <c r="A180" s="172" t="s">
        <v>110</v>
      </c>
      <c r="B180" s="284" t="s">
        <v>234</v>
      </c>
      <c r="C180" s="282"/>
      <c r="D180" s="282"/>
      <c r="E180" s="282"/>
      <c r="F180" s="282"/>
      <c r="G180" s="282"/>
      <c r="H180" s="282"/>
      <c r="I180" s="282"/>
      <c r="J180" s="282"/>
      <c r="K180" s="282"/>
      <c r="L180" s="282"/>
      <c r="M180" s="282"/>
      <c r="N180" s="282"/>
      <c r="O180" s="282"/>
      <c r="P180" s="282"/>
      <c r="Q180" s="282"/>
      <c r="R180" s="282"/>
      <c r="S180" s="282"/>
      <c r="T180" s="282"/>
      <c r="U180" s="191" t="e">
        <f>Merleg_m!#REF!</f>
        <v>#REF!</v>
      </c>
      <c r="V180" s="191" t="e">
        <f>Merleg_m!#REF!</f>
        <v>#REF!</v>
      </c>
      <c r="W180" s="192" t="e">
        <f>Merleg_m!#REF!</f>
        <v>#REF!</v>
      </c>
    </row>
    <row r="181" spans="1:24">
      <c r="A181" s="172" t="s">
        <v>111</v>
      </c>
      <c r="B181" s="284" t="s">
        <v>235</v>
      </c>
      <c r="C181" s="282"/>
      <c r="D181" s="282"/>
      <c r="E181" s="282"/>
      <c r="F181" s="282"/>
      <c r="G181" s="282"/>
      <c r="H181" s="282"/>
      <c r="I181" s="282"/>
      <c r="J181" s="282"/>
      <c r="K181" s="282"/>
      <c r="L181" s="282"/>
      <c r="M181" s="282"/>
      <c r="N181" s="282"/>
      <c r="O181" s="282"/>
      <c r="P181" s="282"/>
      <c r="Q181" s="282"/>
      <c r="R181" s="282"/>
      <c r="S181" s="282"/>
      <c r="T181" s="282"/>
      <c r="U181" s="191">
        <f>Merleg_m!U96</f>
        <v>-2250</v>
      </c>
      <c r="V181" s="191" t="e">
        <f>Merleg_m!V96</f>
        <v>#REF!</v>
      </c>
      <c r="W181" s="192">
        <f>Merleg_m!X96</f>
        <v>27744</v>
      </c>
    </row>
    <row r="182" spans="1:24">
      <c r="A182" s="172" t="s">
        <v>113</v>
      </c>
      <c r="B182" s="284" t="s">
        <v>236</v>
      </c>
      <c r="C182" s="282"/>
      <c r="D182" s="282"/>
      <c r="E182" s="282"/>
      <c r="F182" s="282"/>
      <c r="G182" s="282"/>
      <c r="H182" s="282"/>
      <c r="I182" s="282"/>
      <c r="J182" s="282"/>
      <c r="K182" s="282"/>
      <c r="L182" s="282"/>
      <c r="M182" s="282"/>
      <c r="N182" s="282"/>
      <c r="O182" s="282"/>
      <c r="P182" s="282"/>
      <c r="Q182" s="282"/>
      <c r="R182" s="282"/>
      <c r="S182" s="282"/>
      <c r="T182" s="282"/>
      <c r="U182" s="28">
        <f>Merleg_m!U97</f>
        <v>0</v>
      </c>
      <c r="V182" s="28">
        <f>Merleg_m!V97</f>
        <v>0</v>
      </c>
      <c r="W182" s="29">
        <f>Merleg_m!X97</f>
        <v>37</v>
      </c>
    </row>
    <row r="183" spans="1:24">
      <c r="A183" s="172" t="s">
        <v>115</v>
      </c>
      <c r="B183" s="284" t="s">
        <v>237</v>
      </c>
      <c r="C183" s="282"/>
      <c r="D183" s="282"/>
      <c r="E183" s="282"/>
      <c r="F183" s="282"/>
      <c r="G183" s="282"/>
      <c r="H183" s="282"/>
      <c r="I183" s="282"/>
      <c r="J183" s="282"/>
      <c r="K183" s="282"/>
      <c r="L183" s="282"/>
      <c r="M183" s="282"/>
      <c r="N183" s="282"/>
      <c r="O183" s="282"/>
      <c r="P183" s="282"/>
      <c r="Q183" s="282"/>
      <c r="R183" s="282"/>
      <c r="S183" s="282"/>
      <c r="T183" s="282"/>
      <c r="U183" s="191">
        <f>Merleg_m!U98</f>
        <v>-2250</v>
      </c>
      <c r="V183" s="191" t="e">
        <f>Merleg_m!V98</f>
        <v>#REF!</v>
      </c>
      <c r="W183" s="192">
        <f>Merleg_m!X98</f>
        <v>27707</v>
      </c>
    </row>
    <row r="184" spans="1:24">
      <c r="A184" s="171">
        <v>18</v>
      </c>
      <c r="B184" s="205" t="s">
        <v>238</v>
      </c>
      <c r="C184" s="282"/>
      <c r="D184" s="282"/>
      <c r="E184" s="282"/>
      <c r="F184" s="282"/>
      <c r="G184" s="282"/>
      <c r="H184" s="282"/>
      <c r="I184" s="282"/>
      <c r="J184" s="282"/>
      <c r="K184" s="282"/>
      <c r="L184" s="282"/>
      <c r="M184" s="282"/>
      <c r="N184" s="282"/>
      <c r="O184" s="282"/>
      <c r="P184" s="282"/>
      <c r="Q184" s="282"/>
      <c r="R184" s="282"/>
      <c r="S184" s="282"/>
      <c r="T184" s="282"/>
      <c r="U184" s="36" t="e">
        <f>Merleg_m!#REF!</f>
        <v>#REF!</v>
      </c>
      <c r="V184" s="36" t="e">
        <f>Merleg_m!#REF!</f>
        <v>#REF!</v>
      </c>
      <c r="W184" s="37" t="e">
        <f>Merleg_m!#REF!</f>
        <v>#REF!</v>
      </c>
    </row>
    <row r="185" spans="1:24">
      <c r="A185" s="171">
        <v>19</v>
      </c>
      <c r="B185" s="205" t="s">
        <v>239</v>
      </c>
      <c r="C185" s="282"/>
      <c r="D185" s="282"/>
      <c r="E185" s="282"/>
      <c r="F185" s="282"/>
      <c r="G185" s="282"/>
      <c r="H185" s="282"/>
      <c r="I185" s="282"/>
      <c r="J185" s="282"/>
      <c r="K185" s="282"/>
      <c r="L185" s="282"/>
      <c r="M185" s="282"/>
      <c r="N185" s="282"/>
      <c r="O185" s="282"/>
      <c r="P185" s="282"/>
      <c r="Q185" s="282"/>
      <c r="R185" s="282"/>
      <c r="S185" s="282"/>
      <c r="T185" s="282"/>
      <c r="U185" s="36" t="e">
        <f>Merleg_m!#REF!</f>
        <v>#REF!</v>
      </c>
      <c r="V185" s="36" t="e">
        <f>Merleg_m!#REF!</f>
        <v>#REF!</v>
      </c>
      <c r="W185" s="37" t="e">
        <f>Merleg_m!#REF!</f>
        <v>#REF!</v>
      </c>
    </row>
    <row r="186" spans="1:24" ht="15" thickBot="1">
      <c r="A186" s="173"/>
      <c r="B186" s="208"/>
      <c r="C186" s="289"/>
      <c r="D186" s="289"/>
      <c r="E186" s="289"/>
      <c r="F186" s="289"/>
      <c r="G186" s="289"/>
      <c r="H186" s="289"/>
      <c r="I186" s="289"/>
      <c r="J186" s="289"/>
      <c r="K186" s="289"/>
      <c r="L186" s="289"/>
      <c r="M186" s="289"/>
      <c r="N186" s="289"/>
      <c r="O186" s="289"/>
      <c r="P186" s="289"/>
      <c r="Q186" s="289"/>
      <c r="R186" s="289"/>
      <c r="S186" s="289"/>
      <c r="T186" s="289"/>
      <c r="U186" s="38" t="e">
        <f>Merleg_m!#REF!</f>
        <v>#REF!</v>
      </c>
      <c r="V186" s="38" t="e">
        <f>Merleg_m!#REF!</f>
        <v>#REF!</v>
      </c>
      <c r="W186" s="39" t="e">
        <f>Merleg_m!#REF!</f>
        <v>#REF!</v>
      </c>
    </row>
    <row r="187" spans="1:24" ht="18" customHeight="1" thickBot="1">
      <c r="A187" s="307" t="s">
        <v>116</v>
      </c>
      <c r="B187" s="277" t="s">
        <v>240</v>
      </c>
      <c r="C187" s="290"/>
      <c r="D187" s="290"/>
      <c r="E187" s="290"/>
      <c r="F187" s="290"/>
      <c r="G187" s="290"/>
      <c r="H187" s="290"/>
      <c r="I187" s="290"/>
      <c r="J187" s="290"/>
      <c r="K187" s="290"/>
      <c r="L187" s="290"/>
      <c r="M187" s="290"/>
      <c r="N187" s="290"/>
      <c r="O187" s="290"/>
      <c r="P187" s="290"/>
      <c r="Q187" s="290"/>
      <c r="R187" s="290"/>
      <c r="S187" s="290"/>
      <c r="T187" s="290"/>
      <c r="U187" s="296" t="e">
        <f>Merleg_m!#REF!</f>
        <v>#REF!</v>
      </c>
      <c r="V187" s="193" t="e">
        <f>Merleg_m!#REF!</f>
        <v>#REF!</v>
      </c>
      <c r="W187" s="194" t="e">
        <f>Merleg_m!#REF!</f>
        <v>#REF!</v>
      </c>
    </row>
    <row r="188" spans="1:24" s="141" customFormat="1">
      <c r="A188" s="143"/>
      <c r="W188" s="142"/>
    </row>
    <row r="189" spans="1:24" s="141" customFormat="1">
      <c r="A189" s="143"/>
      <c r="W189" s="142"/>
    </row>
    <row r="190" spans="1:24" s="141" customFormat="1">
      <c r="A190" s="143"/>
      <c r="W190" s="142"/>
    </row>
    <row r="191" spans="1:24" s="141" customFormat="1" ht="15">
      <c r="A191" s="158" t="s">
        <v>168</v>
      </c>
      <c r="B191" s="158"/>
      <c r="C191" s="158"/>
      <c r="D191" s="158"/>
      <c r="E191" s="159" t="str">
        <f>CONCATENATE(Adatok!B4,", ",Adatok!B11)</f>
        <v xml:space="preserve">Gödöllő, </v>
      </c>
      <c r="F191" s="159"/>
      <c r="G191" s="159"/>
      <c r="H191" s="159"/>
      <c r="I191" s="159"/>
      <c r="J191" s="159"/>
      <c r="K191" s="159"/>
      <c r="L191" s="159"/>
      <c r="M191" s="159"/>
      <c r="N191" s="159"/>
      <c r="U191" s="160"/>
      <c r="V191" s="159"/>
      <c r="W191" s="159"/>
    </row>
    <row r="192" spans="1:24" s="141" customFormat="1" ht="15">
      <c r="A192" s="158"/>
      <c r="B192" s="161"/>
      <c r="C192" s="161"/>
      <c r="D192" s="161"/>
      <c r="E192" s="161"/>
      <c r="F192" s="161"/>
      <c r="G192" s="161"/>
      <c r="H192" s="161"/>
      <c r="I192" s="161"/>
      <c r="J192" s="161"/>
      <c r="K192" s="161"/>
      <c r="L192" s="161"/>
      <c r="M192" s="161"/>
      <c r="N192" s="161"/>
      <c r="O192" s="161"/>
      <c r="P192" s="161"/>
      <c r="Q192" s="163" t="s">
        <v>56</v>
      </c>
      <c r="R192" s="163"/>
      <c r="S192" s="163"/>
      <c r="T192" s="161"/>
      <c r="U192" s="162" t="s">
        <v>169</v>
      </c>
      <c r="V192" s="163"/>
      <c r="W192" s="163"/>
      <c r="X192" s="161"/>
    </row>
    <row r="193" spans="1:24" s="141" customFormat="1" ht="15">
      <c r="A193" s="158"/>
      <c r="B193" s="161"/>
      <c r="C193" s="161"/>
      <c r="D193" s="161"/>
      <c r="E193" s="161"/>
      <c r="F193" s="161"/>
      <c r="G193" s="161"/>
      <c r="H193" s="161"/>
      <c r="I193" s="161"/>
      <c r="J193" s="161"/>
      <c r="K193" s="161"/>
      <c r="L193" s="161"/>
      <c r="M193" s="161"/>
      <c r="N193" s="161"/>
      <c r="O193" s="161"/>
      <c r="P193" s="161"/>
      <c r="Q193" s="161"/>
      <c r="R193" s="161"/>
      <c r="S193" s="161"/>
      <c r="T193" s="161"/>
      <c r="U193" s="162" t="s">
        <v>170</v>
      </c>
      <c r="V193" s="162"/>
      <c r="W193" s="163"/>
      <c r="X193" s="161"/>
    </row>
    <row r="194" spans="1:24" s="141" customFormat="1">
      <c r="A194" s="143"/>
      <c r="W194" s="142"/>
    </row>
    <row r="195" spans="1:24" s="141" customFormat="1">
      <c r="A195" s="143"/>
      <c r="W195" s="142"/>
    </row>
    <row r="196" spans="1:24" s="141" customFormat="1">
      <c r="A196" s="143"/>
      <c r="W196" s="142"/>
    </row>
    <row r="197" spans="1:24" s="141" customFormat="1" ht="15">
      <c r="A197" s="140">
        <f t="shared" ref="A197:Q197" si="4">A2</f>
        <v>1</v>
      </c>
      <c r="B197" s="140">
        <f t="shared" si="4"/>
        <v>2</v>
      </c>
      <c r="C197" s="140">
        <f t="shared" si="4"/>
        <v>4</v>
      </c>
      <c r="D197" s="140">
        <f t="shared" si="4"/>
        <v>7</v>
      </c>
      <c r="E197" s="140">
        <f t="shared" si="4"/>
        <v>2</v>
      </c>
      <c r="F197" s="140">
        <f t="shared" si="4"/>
        <v>7</v>
      </c>
      <c r="G197" s="140">
        <f t="shared" si="4"/>
        <v>0</v>
      </c>
      <c r="H197" s="297">
        <f t="shared" si="4"/>
        <v>1</v>
      </c>
      <c r="I197" s="299">
        <f t="shared" si="4"/>
        <v>5</v>
      </c>
      <c r="J197" s="140">
        <f t="shared" si="4"/>
        <v>1</v>
      </c>
      <c r="K197" s="140">
        <f t="shared" si="4"/>
        <v>7</v>
      </c>
      <c r="L197" s="297">
        <f t="shared" si="4"/>
        <v>0</v>
      </c>
      <c r="M197" s="299">
        <f t="shared" si="4"/>
        <v>1</v>
      </c>
      <c r="N197" s="140">
        <f t="shared" si="4"/>
        <v>1</v>
      </c>
      <c r="O197" s="297">
        <f t="shared" si="4"/>
        <v>3</v>
      </c>
      <c r="P197" s="299">
        <f t="shared" si="4"/>
        <v>1</v>
      </c>
      <c r="Q197" s="140">
        <f t="shared" si="4"/>
        <v>3</v>
      </c>
      <c r="W197" s="142"/>
    </row>
    <row r="198" spans="1:24" s="141" customFormat="1" ht="5.25" customHeight="1">
      <c r="A198" s="143"/>
      <c r="W198" s="142"/>
    </row>
    <row r="199" spans="1:24" s="141" customFormat="1">
      <c r="A199" s="314" t="str">
        <f>A4</f>
        <v>Statistisches Zeichen</v>
      </c>
      <c r="B199" s="314"/>
      <c r="C199" s="314"/>
      <c r="D199" s="314"/>
      <c r="E199" s="314"/>
      <c r="F199" s="314"/>
      <c r="G199" s="314"/>
      <c r="H199" s="314"/>
      <c r="I199" s="314"/>
      <c r="J199" s="314"/>
      <c r="K199" s="314"/>
      <c r="L199" s="314"/>
      <c r="M199" s="314"/>
      <c r="N199" s="314"/>
      <c r="O199" s="314"/>
      <c r="P199" s="314"/>
      <c r="Q199" s="314"/>
      <c r="W199" s="142"/>
    </row>
    <row r="200" spans="1:24" s="141" customFormat="1">
      <c r="A200" s="143"/>
      <c r="W200" s="142"/>
    </row>
    <row r="201" spans="1:24" s="141" customFormat="1" ht="15">
      <c r="A201" s="140">
        <f t="shared" ref="A201:L201" si="5">A6</f>
        <v>1</v>
      </c>
      <c r="B201" s="140">
        <f t="shared" si="5"/>
        <v>3</v>
      </c>
      <c r="C201" s="140" t="str">
        <f t="shared" si="5"/>
        <v>-</v>
      </c>
      <c r="D201" s="140">
        <f t="shared" si="5"/>
        <v>0</v>
      </c>
      <c r="E201" s="140">
        <f t="shared" si="5"/>
        <v>9</v>
      </c>
      <c r="F201" s="140" t="str">
        <f t="shared" si="5"/>
        <v>-</v>
      </c>
      <c r="G201" s="140">
        <f t="shared" si="5"/>
        <v>0</v>
      </c>
      <c r="H201" s="140">
        <f t="shared" si="5"/>
        <v>8</v>
      </c>
      <c r="I201" s="140">
        <f t="shared" si="5"/>
        <v>4</v>
      </c>
      <c r="J201" s="140">
        <f t="shared" si="5"/>
        <v>9</v>
      </c>
      <c r="K201" s="140">
        <f t="shared" si="5"/>
        <v>6</v>
      </c>
      <c r="L201" s="140">
        <f t="shared" si="5"/>
        <v>4</v>
      </c>
      <c r="W201" s="142"/>
    </row>
    <row r="202" spans="1:24" s="141" customFormat="1" ht="4.5" customHeight="1">
      <c r="A202" s="143"/>
      <c r="W202" s="142"/>
    </row>
    <row r="203" spans="1:24" s="141" customFormat="1">
      <c r="A203" s="314" t="str">
        <f>A8</f>
        <v>Nummer der Firmeneintragung</v>
      </c>
      <c r="B203" s="314"/>
      <c r="C203" s="314"/>
      <c r="D203" s="314"/>
      <c r="E203" s="314"/>
      <c r="F203" s="314"/>
      <c r="G203" s="314"/>
      <c r="H203" s="314"/>
      <c r="I203" s="314"/>
      <c r="J203" s="314"/>
      <c r="K203" s="314"/>
      <c r="L203" s="314"/>
      <c r="W203" s="142"/>
    </row>
    <row r="204" spans="1:24" s="141" customFormat="1">
      <c r="A204" s="143"/>
      <c r="W204" s="142"/>
    </row>
    <row r="205" spans="1:24" s="141" customFormat="1">
      <c r="A205" s="143"/>
      <c r="W205" s="142"/>
    </row>
    <row r="206" spans="1:24" s="141" customFormat="1" ht="16">
      <c r="A206" s="144" t="str">
        <f>CONCATENATE(Adatok!B2," Gewinn- und Verlustrechnung ",Adatok!B6)</f>
        <v>MOGYORÓD NONPROFIT KFT Gewinn- und Verlustrechnung 2025.</v>
      </c>
      <c r="B206" s="144"/>
      <c r="C206" s="144"/>
      <c r="D206" s="144"/>
      <c r="E206" s="144"/>
      <c r="F206" s="144"/>
      <c r="G206" s="144"/>
      <c r="H206" s="144"/>
      <c r="I206" s="144"/>
      <c r="J206" s="144"/>
      <c r="K206" s="144"/>
      <c r="L206" s="144"/>
      <c r="M206" s="144"/>
      <c r="N206" s="144"/>
      <c r="O206" s="144"/>
      <c r="P206" s="144"/>
      <c r="Q206" s="144"/>
      <c r="R206" s="144"/>
      <c r="S206" s="144"/>
      <c r="T206" s="144"/>
      <c r="U206" s="144"/>
      <c r="V206" s="144"/>
      <c r="W206" s="144"/>
      <c r="X206" s="145"/>
    </row>
    <row r="207" spans="1:24" s="141" customFormat="1">
      <c r="A207" s="143"/>
      <c r="W207" s="142"/>
    </row>
    <row r="208" spans="1:24" s="141" customFormat="1">
      <c r="A208" s="143"/>
      <c r="W208" s="142"/>
    </row>
    <row r="209" spans="1:23" s="141" customFormat="1">
      <c r="A209" s="168" t="s">
        <v>241</v>
      </c>
      <c r="B209" s="168"/>
      <c r="C209" s="168"/>
      <c r="D209" s="168"/>
      <c r="E209" s="168"/>
      <c r="F209" s="168"/>
      <c r="G209" s="168"/>
      <c r="H209" s="168"/>
      <c r="I209" s="168"/>
      <c r="J209" s="168"/>
      <c r="K209" s="168"/>
      <c r="W209" s="142"/>
    </row>
    <row r="210" spans="1:23" s="141" customFormat="1">
      <c r="A210" s="169" t="s">
        <v>242</v>
      </c>
      <c r="B210" s="169"/>
      <c r="C210" s="169"/>
      <c r="D210" s="169"/>
      <c r="E210" s="169"/>
      <c r="F210" s="169"/>
      <c r="G210" s="169"/>
      <c r="H210" s="169"/>
      <c r="I210" s="169"/>
      <c r="J210" s="169"/>
      <c r="K210" s="169"/>
      <c r="W210" s="142"/>
    </row>
    <row r="211" spans="1:23" s="141" customFormat="1" ht="15" thickBot="1">
      <c r="A211" s="143"/>
      <c r="W211" s="146" t="s">
        <v>120</v>
      </c>
    </row>
    <row r="212" spans="1:23" s="141" customFormat="1" ht="32.25" customHeight="1" thickBot="1">
      <c r="A212" s="147"/>
      <c r="B212" s="235" t="s">
        <v>121</v>
      </c>
      <c r="C212" s="232"/>
      <c r="D212" s="232"/>
      <c r="E212" s="232"/>
      <c r="F212" s="232"/>
      <c r="G212" s="232"/>
      <c r="H212" s="232"/>
      <c r="I212" s="232"/>
      <c r="J212" s="232"/>
      <c r="K212" s="232"/>
      <c r="L212" s="232"/>
      <c r="M212" s="232"/>
      <c r="N212" s="232"/>
      <c r="O212" s="232"/>
      <c r="P212" s="232"/>
      <c r="Q212" s="232"/>
      <c r="R212" s="232"/>
      <c r="S212" s="232"/>
      <c r="T212" s="233"/>
      <c r="U212" s="186" t="s">
        <v>122</v>
      </c>
      <c r="V212" s="148" t="s">
        <v>123</v>
      </c>
      <c r="W212" s="149" t="s">
        <v>124</v>
      </c>
    </row>
    <row r="213" spans="1:23">
      <c r="A213" s="279">
        <v>1</v>
      </c>
      <c r="B213" s="207" t="s">
        <v>243</v>
      </c>
      <c r="C213" s="280"/>
      <c r="D213" s="280"/>
      <c r="E213" s="280"/>
      <c r="F213" s="280"/>
      <c r="G213" s="280"/>
      <c r="H213" s="280"/>
      <c r="I213" s="280"/>
      <c r="J213" s="280"/>
      <c r="K213" s="280"/>
      <c r="L213" s="280"/>
      <c r="M213" s="280"/>
      <c r="N213" s="280"/>
      <c r="O213" s="280"/>
      <c r="P213" s="280"/>
      <c r="Q213" s="280"/>
      <c r="R213" s="280"/>
      <c r="S213" s="280"/>
      <c r="T213" s="280"/>
      <c r="U213" s="40" t="e">
        <f>Merleg_m!#REF!</f>
        <v>#REF!</v>
      </c>
      <c r="V213" s="40" t="e">
        <f>Merleg_m!#REF!</f>
        <v>#REF!</v>
      </c>
      <c r="W213" s="41" t="e">
        <f>Merleg_m!#REF!</f>
        <v>#REF!</v>
      </c>
    </row>
    <row r="214" spans="1:23">
      <c r="A214" s="281">
        <v>2</v>
      </c>
      <c r="B214" s="205" t="s">
        <v>244</v>
      </c>
      <c r="C214" s="282"/>
      <c r="D214" s="282"/>
      <c r="E214" s="282"/>
      <c r="F214" s="282"/>
      <c r="G214" s="282"/>
      <c r="H214" s="282"/>
      <c r="I214" s="282"/>
      <c r="J214" s="282"/>
      <c r="K214" s="282"/>
      <c r="L214" s="282"/>
      <c r="M214" s="282"/>
      <c r="N214" s="282"/>
      <c r="O214" s="282"/>
      <c r="P214" s="282"/>
      <c r="Q214" s="282"/>
      <c r="R214" s="282"/>
      <c r="S214" s="282"/>
      <c r="T214" s="282"/>
      <c r="U214" s="36" t="e">
        <f>Merleg_m!#REF!</f>
        <v>#REF!</v>
      </c>
      <c r="V214" s="36" t="e">
        <f>Merleg_m!#REF!</f>
        <v>#REF!</v>
      </c>
      <c r="W214" s="37" t="e">
        <f>Merleg_m!#REF!</f>
        <v>#REF!</v>
      </c>
    </row>
    <row r="215" spans="1:23">
      <c r="A215" s="283" t="s">
        <v>92</v>
      </c>
      <c r="B215" s="284" t="s">
        <v>204</v>
      </c>
      <c r="C215" s="282"/>
      <c r="D215" s="282"/>
      <c r="E215" s="282"/>
      <c r="F215" s="282"/>
      <c r="G215" s="282"/>
      <c r="H215" s="282"/>
      <c r="I215" s="282"/>
      <c r="J215" s="282"/>
      <c r="K215" s="282"/>
      <c r="L215" s="282"/>
      <c r="M215" s="282"/>
      <c r="N215" s="282"/>
      <c r="O215" s="282"/>
      <c r="P215" s="282"/>
      <c r="Q215" s="282"/>
      <c r="R215" s="282"/>
      <c r="S215" s="282"/>
      <c r="T215" s="282"/>
      <c r="U215" s="191" t="e">
        <f>Merleg_m!#REF!</f>
        <v>#REF!</v>
      </c>
      <c r="V215" s="191" t="e">
        <f>Merleg_m!#REF!</f>
        <v>#REF!</v>
      </c>
      <c r="W215" s="192" t="e">
        <f>Merleg_m!#REF!</f>
        <v>#REF!</v>
      </c>
    </row>
    <row r="216" spans="1:23">
      <c r="A216" s="283" t="s">
        <v>93</v>
      </c>
      <c r="B216" s="284" t="s">
        <v>205</v>
      </c>
      <c r="C216" s="282"/>
      <c r="D216" s="282"/>
      <c r="E216" s="282"/>
      <c r="F216" s="282"/>
      <c r="G216" s="282"/>
      <c r="H216" s="282"/>
      <c r="I216" s="282"/>
      <c r="J216" s="282"/>
      <c r="K216" s="282"/>
      <c r="L216" s="282"/>
      <c r="M216" s="282"/>
      <c r="N216" s="282"/>
      <c r="O216" s="282"/>
      <c r="P216" s="282"/>
      <c r="Q216" s="282"/>
      <c r="R216" s="282"/>
      <c r="S216" s="282"/>
      <c r="T216" s="282"/>
      <c r="U216" s="28" t="e">
        <f>Merleg_m!#REF!</f>
        <v>#REF!</v>
      </c>
      <c r="V216" s="28" t="e">
        <f>Merleg_m!#REF!</f>
        <v>#REF!</v>
      </c>
      <c r="W216" s="29" t="e">
        <f>Merleg_m!#REF!</f>
        <v>#REF!</v>
      </c>
    </row>
    <row r="217" spans="1:23">
      <c r="A217" s="281">
        <v>3</v>
      </c>
      <c r="B217" s="205" t="s">
        <v>245</v>
      </c>
      <c r="C217" s="282"/>
      <c r="D217" s="282"/>
      <c r="E217" s="282"/>
      <c r="F217" s="282"/>
      <c r="G217" s="282"/>
      <c r="H217" s="282"/>
      <c r="I217" s="282"/>
      <c r="J217" s="282"/>
      <c r="K217" s="282"/>
      <c r="L217" s="282"/>
      <c r="M217" s="282"/>
      <c r="N217" s="282"/>
      <c r="O217" s="282"/>
      <c r="P217" s="282"/>
      <c r="Q217" s="282"/>
      <c r="R217" s="282"/>
      <c r="S217" s="282"/>
      <c r="T217" s="282"/>
      <c r="U217" s="36" t="e">
        <f>Merleg_m!#REF!</f>
        <v>#REF!</v>
      </c>
      <c r="V217" s="36" t="e">
        <f>Merleg_m!#REF!</f>
        <v>#REF!</v>
      </c>
      <c r="W217" s="37" t="e">
        <f>Merleg_m!#REF!</f>
        <v>#REF!</v>
      </c>
    </row>
    <row r="218" spans="1:23">
      <c r="A218" s="281">
        <v>4</v>
      </c>
      <c r="B218" s="205" t="s">
        <v>246</v>
      </c>
      <c r="C218" s="282"/>
      <c r="D218" s="282"/>
      <c r="E218" s="282"/>
      <c r="F218" s="282"/>
      <c r="G218" s="282"/>
      <c r="H218" s="282"/>
      <c r="I218" s="282"/>
      <c r="J218" s="282"/>
      <c r="K218" s="282"/>
      <c r="L218" s="282"/>
      <c r="M218" s="282"/>
      <c r="N218" s="282"/>
      <c r="O218" s="282"/>
      <c r="P218" s="282"/>
      <c r="Q218" s="282"/>
      <c r="R218" s="282"/>
      <c r="S218" s="282"/>
      <c r="T218" s="282"/>
      <c r="U218" s="36" t="e">
        <f>Merleg_m!#REF!</f>
        <v>#REF!</v>
      </c>
      <c r="V218" s="36" t="e">
        <f>Merleg_m!#REF!</f>
        <v>#REF!</v>
      </c>
      <c r="W218" s="37" t="e">
        <f>Merleg_m!#REF!</f>
        <v>#REF!</v>
      </c>
    </row>
    <row r="219" spans="1:23">
      <c r="A219" s="283" t="s">
        <v>95</v>
      </c>
      <c r="B219" s="284" t="s">
        <v>247</v>
      </c>
      <c r="C219" s="282"/>
      <c r="D219" s="282"/>
      <c r="E219" s="282"/>
      <c r="F219" s="282"/>
      <c r="G219" s="282"/>
      <c r="H219" s="282"/>
      <c r="I219" s="282"/>
      <c r="J219" s="282"/>
      <c r="K219" s="282"/>
      <c r="L219" s="282"/>
      <c r="M219" s="282"/>
      <c r="N219" s="282"/>
      <c r="O219" s="282"/>
      <c r="P219" s="282"/>
      <c r="Q219" s="282"/>
      <c r="R219" s="282"/>
      <c r="S219" s="282"/>
      <c r="T219" s="282"/>
      <c r="U219" s="191" t="e">
        <f>Merleg_m!#REF!</f>
        <v>#REF!</v>
      </c>
      <c r="V219" s="191" t="e">
        <f>Merleg_m!#REF!</f>
        <v>#REF!</v>
      </c>
      <c r="W219" s="192" t="e">
        <f>Merleg_m!#REF!</f>
        <v>#REF!</v>
      </c>
    </row>
    <row r="220" spans="1:23">
      <c r="A220" s="281">
        <v>5</v>
      </c>
      <c r="B220" s="205" t="s">
        <v>248</v>
      </c>
      <c r="C220" s="282"/>
      <c r="D220" s="282"/>
      <c r="E220" s="282"/>
      <c r="F220" s="282"/>
      <c r="G220" s="282"/>
      <c r="H220" s="282"/>
      <c r="I220" s="282"/>
      <c r="J220" s="282"/>
      <c r="K220" s="282"/>
      <c r="L220" s="282"/>
      <c r="M220" s="282"/>
      <c r="N220" s="282"/>
      <c r="O220" s="282"/>
      <c r="P220" s="282"/>
      <c r="Q220" s="282"/>
      <c r="R220" s="282"/>
      <c r="S220" s="282"/>
      <c r="T220" s="282"/>
      <c r="U220" s="36" t="e">
        <f>Merleg_m!#REF!</f>
        <v>#REF!</v>
      </c>
      <c r="V220" s="36" t="e">
        <f>Merleg_m!#REF!</f>
        <v>#REF!</v>
      </c>
      <c r="W220" s="37" t="e">
        <f>Merleg_m!#REF!</f>
        <v>#REF!</v>
      </c>
    </row>
    <row r="221" spans="1:23">
      <c r="A221" s="281">
        <v>6</v>
      </c>
      <c r="B221" s="205" t="s">
        <v>249</v>
      </c>
      <c r="C221" s="282"/>
      <c r="D221" s="282"/>
      <c r="E221" s="282"/>
      <c r="F221" s="282"/>
      <c r="G221" s="282"/>
      <c r="H221" s="282"/>
      <c r="I221" s="282"/>
      <c r="J221" s="282"/>
      <c r="K221" s="282"/>
      <c r="L221" s="282"/>
      <c r="M221" s="282"/>
      <c r="N221" s="282"/>
      <c r="O221" s="282"/>
      <c r="P221" s="282"/>
      <c r="Q221" s="282"/>
      <c r="R221" s="282"/>
      <c r="S221" s="282"/>
      <c r="T221" s="282"/>
      <c r="U221" s="36" t="e">
        <f>Merleg_m!#REF!</f>
        <v>#REF!</v>
      </c>
      <c r="V221" s="36" t="e">
        <f>Merleg_m!#REF!</f>
        <v>#REF!</v>
      </c>
      <c r="W221" s="37" t="e">
        <f>Merleg_m!#REF!</f>
        <v>#REF!</v>
      </c>
    </row>
    <row r="222" spans="1:23">
      <c r="A222" s="281">
        <v>7</v>
      </c>
      <c r="B222" s="205" t="s">
        <v>250</v>
      </c>
      <c r="C222" s="282"/>
      <c r="D222" s="282"/>
      <c r="E222" s="282"/>
      <c r="F222" s="282"/>
      <c r="G222" s="282"/>
      <c r="H222" s="282"/>
      <c r="I222" s="282"/>
      <c r="J222" s="282"/>
      <c r="K222" s="282"/>
      <c r="L222" s="282"/>
      <c r="M222" s="282"/>
      <c r="N222" s="282"/>
      <c r="O222" s="282"/>
      <c r="P222" s="282"/>
      <c r="Q222" s="282"/>
      <c r="R222" s="282"/>
      <c r="S222" s="282"/>
      <c r="T222" s="282"/>
      <c r="U222" s="36" t="e">
        <f>Merleg_m!#REF!</f>
        <v>#REF!</v>
      </c>
      <c r="V222" s="36" t="e">
        <f>Merleg_m!#REF!</f>
        <v>#REF!</v>
      </c>
      <c r="W222" s="37" t="e">
        <f>Merleg_m!#REF!</f>
        <v>#REF!</v>
      </c>
    </row>
    <row r="223" spans="1:23" s="20" customFormat="1">
      <c r="A223" s="285" t="s">
        <v>96</v>
      </c>
      <c r="B223" s="284" t="s">
        <v>251</v>
      </c>
      <c r="C223" s="282"/>
      <c r="D223" s="282"/>
      <c r="E223" s="282"/>
      <c r="F223" s="282"/>
      <c r="G223" s="282"/>
      <c r="H223" s="282"/>
      <c r="I223" s="282"/>
      <c r="J223" s="282"/>
      <c r="K223" s="282"/>
      <c r="L223" s="282"/>
      <c r="M223" s="282"/>
      <c r="N223" s="282"/>
      <c r="O223" s="282"/>
      <c r="P223" s="282"/>
      <c r="Q223" s="282"/>
      <c r="R223" s="282"/>
      <c r="S223" s="282"/>
      <c r="T223" s="282"/>
      <c r="U223" s="191" t="e">
        <f>Merleg_m!#REF!</f>
        <v>#REF!</v>
      </c>
      <c r="V223" s="191" t="e">
        <f>Merleg_m!#REF!</f>
        <v>#REF!</v>
      </c>
      <c r="W223" s="192" t="e">
        <f>Merleg_m!#REF!</f>
        <v>#REF!</v>
      </c>
    </row>
    <row r="224" spans="1:23">
      <c r="A224" s="283" t="s">
        <v>97</v>
      </c>
      <c r="B224" s="284" t="s">
        <v>220</v>
      </c>
      <c r="C224" s="282"/>
      <c r="D224" s="282"/>
      <c r="E224" s="282"/>
      <c r="F224" s="282"/>
      <c r="G224" s="282"/>
      <c r="H224" s="282"/>
      <c r="I224" s="282"/>
      <c r="J224" s="282"/>
      <c r="K224" s="282"/>
      <c r="L224" s="282"/>
      <c r="M224" s="282"/>
      <c r="N224" s="282"/>
      <c r="O224" s="282"/>
      <c r="P224" s="282"/>
      <c r="Q224" s="282"/>
      <c r="R224" s="282"/>
      <c r="S224" s="282"/>
      <c r="T224" s="282"/>
      <c r="U224" s="28" t="e">
        <f>Merleg_m!#REF!</f>
        <v>#REF!</v>
      </c>
      <c r="V224" s="28" t="e">
        <f>Merleg_m!#REF!</f>
        <v>#REF!</v>
      </c>
      <c r="W224" s="29" t="e">
        <f>Merleg_m!#REF!</f>
        <v>#REF!</v>
      </c>
    </row>
    <row r="225" spans="1:23" s="20" customFormat="1">
      <c r="A225" s="285" t="s">
        <v>103</v>
      </c>
      <c r="B225" s="286" t="s">
        <v>252</v>
      </c>
      <c r="C225" s="282"/>
      <c r="D225" s="282"/>
      <c r="E225" s="282"/>
      <c r="F225" s="282"/>
      <c r="G225" s="282"/>
      <c r="H225" s="282"/>
      <c r="I225" s="282"/>
      <c r="J225" s="282"/>
      <c r="K225" s="282"/>
      <c r="L225" s="282"/>
      <c r="M225" s="282"/>
      <c r="N225" s="282"/>
      <c r="O225" s="282"/>
      <c r="P225" s="282"/>
      <c r="Q225" s="282"/>
      <c r="R225" s="282"/>
      <c r="S225" s="282"/>
      <c r="T225" s="282"/>
      <c r="U225" s="191" t="e">
        <f>Merleg_m!#REF!</f>
        <v>#REF!</v>
      </c>
      <c r="V225" s="191" t="e">
        <f>Merleg_m!#REF!</f>
        <v>#REF!</v>
      </c>
      <c r="W225" s="192" t="e">
        <f>Merleg_m!#REF!</f>
        <v>#REF!</v>
      </c>
    </row>
    <row r="226" spans="1:23">
      <c r="A226" s="281">
        <v>8</v>
      </c>
      <c r="B226" s="205" t="s">
        <v>253</v>
      </c>
      <c r="C226" s="282"/>
      <c r="D226" s="282"/>
      <c r="E226" s="282"/>
      <c r="F226" s="282"/>
      <c r="G226" s="282"/>
      <c r="H226" s="282"/>
      <c r="I226" s="282"/>
      <c r="J226" s="282"/>
      <c r="K226" s="282"/>
      <c r="L226" s="282"/>
      <c r="M226" s="282"/>
      <c r="N226" s="282"/>
      <c r="O226" s="282"/>
      <c r="P226" s="282"/>
      <c r="Q226" s="282"/>
      <c r="R226" s="282"/>
      <c r="S226" s="282"/>
      <c r="T226" s="282"/>
      <c r="U226" s="36" t="e">
        <f>Merleg_m!#REF!</f>
        <v>#REF!</v>
      </c>
      <c r="V226" s="36" t="e">
        <f>Merleg_m!#REF!</f>
        <v>#REF!</v>
      </c>
      <c r="W226" s="37" t="e">
        <f>Merleg_m!#REF!</f>
        <v>#REF!</v>
      </c>
    </row>
    <row r="227" spans="1:23">
      <c r="A227" s="281">
        <v>9</v>
      </c>
      <c r="B227" s="205" t="s">
        <v>254</v>
      </c>
      <c r="C227" s="282"/>
      <c r="D227" s="282"/>
      <c r="E227" s="282"/>
      <c r="F227" s="282"/>
      <c r="G227" s="282"/>
      <c r="H227" s="282"/>
      <c r="I227" s="282"/>
      <c r="J227" s="282"/>
      <c r="K227" s="282"/>
      <c r="L227" s="282"/>
      <c r="M227" s="282"/>
      <c r="N227" s="282"/>
      <c r="O227" s="282"/>
      <c r="P227" s="282"/>
      <c r="Q227" s="282"/>
      <c r="R227" s="282"/>
      <c r="S227" s="282"/>
      <c r="T227" s="282"/>
      <c r="U227" s="36" t="e">
        <f>Merleg_m!#REF!</f>
        <v>#REF!</v>
      </c>
      <c r="V227" s="36" t="e">
        <f>Merleg_m!#REF!</f>
        <v>#REF!</v>
      </c>
      <c r="W227" s="37" t="e">
        <f>Merleg_m!#REF!</f>
        <v>#REF!</v>
      </c>
    </row>
    <row r="228" spans="1:23">
      <c r="A228" s="287">
        <v>10</v>
      </c>
      <c r="B228" s="205" t="s">
        <v>224</v>
      </c>
      <c r="C228" s="282"/>
      <c r="D228" s="282"/>
      <c r="E228" s="282"/>
      <c r="F228" s="282"/>
      <c r="G228" s="282"/>
      <c r="H228" s="282"/>
      <c r="I228" s="282"/>
      <c r="J228" s="282"/>
      <c r="K228" s="282"/>
      <c r="L228" s="282"/>
      <c r="M228" s="282"/>
      <c r="N228" s="282"/>
      <c r="O228" s="282"/>
      <c r="P228" s="282"/>
      <c r="Q228" s="282"/>
      <c r="R228" s="282"/>
      <c r="S228" s="282"/>
      <c r="T228" s="282"/>
      <c r="U228" s="36" t="e">
        <f>Merleg_m!#REF!</f>
        <v>#REF!</v>
      </c>
      <c r="V228" s="36" t="e">
        <f>Merleg_m!#REF!</f>
        <v>#REF!</v>
      </c>
      <c r="W228" s="37" t="e">
        <f>Merleg_m!#REF!</f>
        <v>#REF!</v>
      </c>
    </row>
    <row r="229" spans="1:23">
      <c r="A229" s="283" t="s">
        <v>98</v>
      </c>
      <c r="B229" s="284" t="s">
        <v>255</v>
      </c>
      <c r="C229" s="282"/>
      <c r="D229" s="282"/>
      <c r="E229" s="282"/>
      <c r="F229" s="282"/>
      <c r="G229" s="282"/>
      <c r="H229" s="282"/>
      <c r="I229" s="282"/>
      <c r="J229" s="282"/>
      <c r="K229" s="282"/>
      <c r="L229" s="282"/>
      <c r="M229" s="282"/>
      <c r="N229" s="282"/>
      <c r="O229" s="282"/>
      <c r="P229" s="282"/>
      <c r="Q229" s="282"/>
      <c r="R229" s="282"/>
      <c r="S229" s="282"/>
      <c r="T229" s="282"/>
      <c r="U229" s="191" t="e">
        <f>Merleg_m!#REF!</f>
        <v>#REF!</v>
      </c>
      <c r="V229" s="191" t="e">
        <f>Merleg_m!#REF!</f>
        <v>#REF!</v>
      </c>
      <c r="W229" s="192" t="e">
        <f>Merleg_m!#REF!</f>
        <v>#REF!</v>
      </c>
    </row>
    <row r="230" spans="1:23">
      <c r="A230" s="287">
        <v>11</v>
      </c>
      <c r="B230" s="205" t="s">
        <v>256</v>
      </c>
      <c r="C230" s="282"/>
      <c r="D230" s="282"/>
      <c r="E230" s="282"/>
      <c r="F230" s="282"/>
      <c r="G230" s="282"/>
      <c r="H230" s="282"/>
      <c r="I230" s="282"/>
      <c r="J230" s="282"/>
      <c r="K230" s="282"/>
      <c r="L230" s="282"/>
      <c r="M230" s="282"/>
      <c r="N230" s="282"/>
      <c r="O230" s="282"/>
      <c r="P230" s="282"/>
      <c r="Q230" s="282"/>
      <c r="R230" s="282"/>
      <c r="S230" s="282"/>
      <c r="T230" s="282"/>
      <c r="U230" s="36" t="e">
        <f>Merleg_m!#REF!</f>
        <v>#REF!</v>
      </c>
      <c r="V230" s="36" t="e">
        <f>Merleg_m!#REF!</f>
        <v>#REF!</v>
      </c>
      <c r="W230" s="37" t="e">
        <f>Merleg_m!#REF!</f>
        <v>#REF!</v>
      </c>
    </row>
    <row r="231" spans="1:23">
      <c r="A231" s="287">
        <v>12</v>
      </c>
      <c r="B231" s="205" t="s">
        <v>257</v>
      </c>
      <c r="C231" s="282"/>
      <c r="D231" s="282"/>
      <c r="E231" s="282"/>
      <c r="F231" s="282"/>
      <c r="G231" s="282"/>
      <c r="H231" s="282"/>
      <c r="I231" s="282"/>
      <c r="J231" s="282"/>
      <c r="K231" s="282"/>
      <c r="L231" s="282"/>
      <c r="M231" s="282"/>
      <c r="N231" s="282"/>
      <c r="O231" s="282"/>
      <c r="P231" s="282"/>
      <c r="Q231" s="282"/>
      <c r="R231" s="282"/>
      <c r="S231" s="282"/>
      <c r="T231" s="282"/>
      <c r="U231" s="36" t="e">
        <f>Merleg_m!#REF!</f>
        <v>#REF!</v>
      </c>
      <c r="V231" s="36" t="e">
        <f>Merleg_m!#REF!</f>
        <v>#REF!</v>
      </c>
      <c r="W231" s="37" t="e">
        <f>Merleg_m!#REF!</f>
        <v>#REF!</v>
      </c>
    </row>
    <row r="232" spans="1:23">
      <c r="A232" s="287">
        <v>13</v>
      </c>
      <c r="B232" s="205" t="s">
        <v>258</v>
      </c>
      <c r="C232" s="282"/>
      <c r="D232" s="282"/>
      <c r="E232" s="282"/>
      <c r="F232" s="282"/>
      <c r="G232" s="282"/>
      <c r="H232" s="282"/>
      <c r="I232" s="282"/>
      <c r="J232" s="282"/>
      <c r="K232" s="282"/>
      <c r="L232" s="282"/>
      <c r="M232" s="282"/>
      <c r="N232" s="282"/>
      <c r="O232" s="282"/>
      <c r="P232" s="282"/>
      <c r="Q232" s="282"/>
      <c r="R232" s="282"/>
      <c r="S232" s="282"/>
      <c r="T232" s="282"/>
      <c r="U232" s="36" t="e">
        <f>Merleg_m!#REF!</f>
        <v>#REF!</v>
      </c>
      <c r="V232" s="36" t="e">
        <f>Merleg_m!#REF!</f>
        <v>#REF!</v>
      </c>
      <c r="W232" s="37" t="e">
        <f>Merleg_m!#REF!</f>
        <v>#REF!</v>
      </c>
    </row>
    <row r="233" spans="1:23" s="20" customFormat="1">
      <c r="A233" s="285" t="s">
        <v>100</v>
      </c>
      <c r="B233" s="284" t="s">
        <v>259</v>
      </c>
      <c r="C233" s="282"/>
      <c r="D233" s="282"/>
      <c r="E233" s="282"/>
      <c r="F233" s="282"/>
      <c r="G233" s="282"/>
      <c r="H233" s="282"/>
      <c r="I233" s="282"/>
      <c r="J233" s="282"/>
      <c r="K233" s="282"/>
      <c r="L233" s="282"/>
      <c r="M233" s="282"/>
      <c r="N233" s="282"/>
      <c r="O233" s="282"/>
      <c r="P233" s="282"/>
      <c r="Q233" s="282"/>
      <c r="R233" s="282"/>
      <c r="S233" s="282"/>
      <c r="T233" s="282"/>
      <c r="U233" s="191" t="e">
        <f>Merleg_m!#REF!</f>
        <v>#REF!</v>
      </c>
      <c r="V233" s="191" t="e">
        <f>Merleg_m!#REF!</f>
        <v>#REF!</v>
      </c>
      <c r="W233" s="192" t="e">
        <f>Merleg_m!#REF!</f>
        <v>#REF!</v>
      </c>
    </row>
    <row r="234" spans="1:23" s="20" customFormat="1">
      <c r="A234" s="285" t="s">
        <v>106</v>
      </c>
      <c r="B234" s="284" t="s">
        <v>260</v>
      </c>
      <c r="C234" s="282"/>
      <c r="D234" s="282"/>
      <c r="E234" s="282"/>
      <c r="F234" s="282"/>
      <c r="G234" s="282"/>
      <c r="H234" s="282"/>
      <c r="I234" s="282"/>
      <c r="J234" s="282"/>
      <c r="K234" s="282"/>
      <c r="L234" s="282"/>
      <c r="M234" s="282"/>
      <c r="N234" s="282"/>
      <c r="O234" s="282"/>
      <c r="P234" s="282"/>
      <c r="Q234" s="282"/>
      <c r="R234" s="282"/>
      <c r="S234" s="282"/>
      <c r="T234" s="282"/>
      <c r="U234" s="191" t="e">
        <f>Merleg_m!#REF!</f>
        <v>#REF!</v>
      </c>
      <c r="V234" s="191" t="e">
        <f>Merleg_m!#REF!</f>
        <v>#REF!</v>
      </c>
      <c r="W234" s="192" t="e">
        <f>Merleg_m!#REF!</f>
        <v>#REF!</v>
      </c>
    </row>
    <row r="235" spans="1:23" s="20" customFormat="1">
      <c r="A235" s="285" t="s">
        <v>107</v>
      </c>
      <c r="B235" s="286" t="s">
        <v>261</v>
      </c>
      <c r="C235" s="282"/>
      <c r="D235" s="282"/>
      <c r="E235" s="282"/>
      <c r="F235" s="282"/>
      <c r="G235" s="282"/>
      <c r="H235" s="282"/>
      <c r="I235" s="282"/>
      <c r="J235" s="282"/>
      <c r="K235" s="282"/>
      <c r="L235" s="282"/>
      <c r="M235" s="282"/>
      <c r="N235" s="282"/>
      <c r="O235" s="282"/>
      <c r="P235" s="282"/>
      <c r="Q235" s="282"/>
      <c r="R235" s="282"/>
      <c r="S235" s="282"/>
      <c r="T235" s="282"/>
      <c r="U235" s="191" t="e">
        <f>Merleg_m!#REF!</f>
        <v>#REF!</v>
      </c>
      <c r="V235" s="191" t="e">
        <f>Merleg_m!#REF!</f>
        <v>#REF!</v>
      </c>
      <c r="W235" s="192" t="e">
        <f>Merleg_m!#REF!</f>
        <v>#REF!</v>
      </c>
    </row>
    <row r="236" spans="1:23">
      <c r="A236" s="283" t="s">
        <v>101</v>
      </c>
      <c r="B236" s="284" t="s">
        <v>232</v>
      </c>
      <c r="C236" s="282"/>
      <c r="D236" s="282"/>
      <c r="E236" s="282"/>
      <c r="F236" s="282"/>
      <c r="G236" s="282"/>
      <c r="H236" s="282"/>
      <c r="I236" s="282"/>
      <c r="J236" s="282"/>
      <c r="K236" s="282"/>
      <c r="L236" s="282"/>
      <c r="M236" s="282"/>
      <c r="N236" s="282"/>
      <c r="O236" s="282"/>
      <c r="P236" s="282"/>
      <c r="Q236" s="282"/>
      <c r="R236" s="282"/>
      <c r="S236" s="282"/>
      <c r="T236" s="282"/>
      <c r="U236" s="28" t="e">
        <f>Merleg_m!#REF!</f>
        <v>#REF!</v>
      </c>
      <c r="V236" s="28" t="e">
        <f>Merleg_m!#REF!</f>
        <v>#REF!</v>
      </c>
      <c r="W236" s="29" t="e">
        <f>Merleg_m!#REF!</f>
        <v>#REF!</v>
      </c>
    </row>
    <row r="237" spans="1:23">
      <c r="A237" s="285" t="s">
        <v>104</v>
      </c>
      <c r="B237" s="284" t="s">
        <v>233</v>
      </c>
      <c r="C237" s="282"/>
      <c r="D237" s="282"/>
      <c r="E237" s="282"/>
      <c r="F237" s="282"/>
      <c r="G237" s="282"/>
      <c r="H237" s="282"/>
      <c r="I237" s="282"/>
      <c r="J237" s="282"/>
      <c r="K237" s="282"/>
      <c r="L237" s="282"/>
      <c r="M237" s="282"/>
      <c r="N237" s="282"/>
      <c r="O237" s="282"/>
      <c r="P237" s="282"/>
      <c r="Q237" s="282"/>
      <c r="R237" s="282"/>
      <c r="S237" s="282"/>
      <c r="T237" s="282"/>
      <c r="U237" s="28" t="e">
        <f>Merleg_m!#REF!</f>
        <v>#REF!</v>
      </c>
      <c r="V237" s="28" t="e">
        <f>Merleg_m!#REF!</f>
        <v>#REF!</v>
      </c>
      <c r="W237" s="29" t="e">
        <f>Merleg_m!#REF!</f>
        <v>#REF!</v>
      </c>
    </row>
    <row r="238" spans="1:23" s="20" customFormat="1">
      <c r="A238" s="285" t="s">
        <v>110</v>
      </c>
      <c r="B238" s="284" t="s">
        <v>262</v>
      </c>
      <c r="C238" s="282"/>
      <c r="D238" s="282"/>
      <c r="E238" s="282"/>
      <c r="F238" s="282"/>
      <c r="G238" s="282"/>
      <c r="H238" s="282"/>
      <c r="I238" s="282"/>
      <c r="J238" s="282"/>
      <c r="K238" s="282"/>
      <c r="L238" s="282"/>
      <c r="M238" s="282"/>
      <c r="N238" s="282"/>
      <c r="O238" s="282"/>
      <c r="P238" s="282"/>
      <c r="Q238" s="282"/>
      <c r="R238" s="282"/>
      <c r="S238" s="282"/>
      <c r="T238" s="282"/>
      <c r="U238" s="191" t="e">
        <f>Merleg_m!#REF!</f>
        <v>#REF!</v>
      </c>
      <c r="V238" s="191" t="e">
        <f>Merleg_m!#REF!</f>
        <v>#REF!</v>
      </c>
      <c r="W238" s="192" t="e">
        <f>Merleg_m!#REF!</f>
        <v>#REF!</v>
      </c>
    </row>
    <row r="239" spans="1:23" s="20" customFormat="1">
      <c r="A239" s="285" t="s">
        <v>111</v>
      </c>
      <c r="B239" s="284" t="s">
        <v>263</v>
      </c>
      <c r="C239" s="282"/>
      <c r="D239" s="282"/>
      <c r="E239" s="282"/>
      <c r="F239" s="282"/>
      <c r="G239" s="282"/>
      <c r="H239" s="282"/>
      <c r="I239" s="282"/>
      <c r="J239" s="282"/>
      <c r="K239" s="282"/>
      <c r="L239" s="282"/>
      <c r="M239" s="282"/>
      <c r="N239" s="282"/>
      <c r="O239" s="282"/>
      <c r="P239" s="282"/>
      <c r="Q239" s="282"/>
      <c r="R239" s="282"/>
      <c r="S239" s="282"/>
      <c r="T239" s="282"/>
      <c r="U239" s="191" t="e">
        <f>Merleg_m!#REF!</f>
        <v>#REF!</v>
      </c>
      <c r="V239" s="191" t="e">
        <f>Merleg_m!#REF!</f>
        <v>#REF!</v>
      </c>
      <c r="W239" s="192" t="e">
        <f>Merleg_m!#REF!</f>
        <v>#REF!</v>
      </c>
    </row>
    <row r="240" spans="1:23">
      <c r="A240" s="283" t="s">
        <v>105</v>
      </c>
      <c r="B240" s="284" t="s">
        <v>264</v>
      </c>
      <c r="C240" s="282"/>
      <c r="D240" s="282"/>
      <c r="E240" s="282"/>
      <c r="F240" s="282"/>
      <c r="G240" s="282"/>
      <c r="H240" s="282"/>
      <c r="I240" s="282"/>
      <c r="J240" s="282"/>
      <c r="K240" s="282"/>
      <c r="L240" s="282"/>
      <c r="M240" s="282"/>
      <c r="N240" s="282"/>
      <c r="O240" s="282"/>
      <c r="P240" s="282"/>
      <c r="Q240" s="282"/>
      <c r="R240" s="282"/>
      <c r="S240" s="282"/>
      <c r="T240" s="282"/>
      <c r="U240" s="28" t="e">
        <f>Merleg_m!#REF!</f>
        <v>#REF!</v>
      </c>
      <c r="V240" s="28" t="e">
        <f>Merleg_m!#REF!</f>
        <v>#REF!</v>
      </c>
      <c r="W240" s="29" t="e">
        <f>Merleg_m!#REF!</f>
        <v>#REF!</v>
      </c>
    </row>
    <row r="241" spans="1:24">
      <c r="A241" s="283" t="s">
        <v>115</v>
      </c>
      <c r="B241" s="284" t="s">
        <v>265</v>
      </c>
      <c r="C241" s="282"/>
      <c r="D241" s="282"/>
      <c r="E241" s="282"/>
      <c r="F241" s="282"/>
      <c r="G241" s="282"/>
      <c r="H241" s="282"/>
      <c r="I241" s="282"/>
      <c r="J241" s="282"/>
      <c r="K241" s="282"/>
      <c r="L241" s="282"/>
      <c r="M241" s="282"/>
      <c r="N241" s="282"/>
      <c r="O241" s="282"/>
      <c r="P241" s="282"/>
      <c r="Q241" s="282"/>
      <c r="R241" s="282"/>
      <c r="S241" s="282"/>
      <c r="T241" s="282"/>
      <c r="U241" s="191" t="e">
        <f>Merleg_m!#REF!</f>
        <v>#REF!</v>
      </c>
      <c r="V241" s="191" t="e">
        <f>Merleg_m!#REF!</f>
        <v>#REF!</v>
      </c>
      <c r="W241" s="192" t="e">
        <f>Merleg_m!#REF!</f>
        <v>#REF!</v>
      </c>
    </row>
    <row r="242" spans="1:24">
      <c r="A242" s="287">
        <v>14</v>
      </c>
      <c r="B242" s="300" t="s">
        <v>266</v>
      </c>
      <c r="C242" s="282"/>
      <c r="D242" s="282"/>
      <c r="E242" s="282"/>
      <c r="F242" s="282"/>
      <c r="G242" s="282"/>
      <c r="H242" s="282"/>
      <c r="I242" s="282"/>
      <c r="J242" s="282"/>
      <c r="K242" s="282"/>
      <c r="L242" s="282"/>
      <c r="M242" s="282"/>
      <c r="N242" s="282"/>
      <c r="O242" s="282"/>
      <c r="P242" s="282"/>
      <c r="Q242" s="282"/>
      <c r="R242" s="282"/>
      <c r="S242" s="282"/>
      <c r="T242" s="282"/>
      <c r="U242" s="30" t="e">
        <f>Merleg_m!#REF!</f>
        <v>#REF!</v>
      </c>
      <c r="V242" s="30" t="e">
        <f>Merleg_m!#REF!</f>
        <v>#REF!</v>
      </c>
      <c r="W242" s="31" t="e">
        <f>Merleg_m!#REF!</f>
        <v>#REF!</v>
      </c>
    </row>
    <row r="243" spans="1:24">
      <c r="A243" s="287">
        <v>15</v>
      </c>
      <c r="B243" s="205" t="s">
        <v>267</v>
      </c>
      <c r="C243" s="282"/>
      <c r="D243" s="282"/>
      <c r="E243" s="282"/>
      <c r="F243" s="282"/>
      <c r="G243" s="282"/>
      <c r="H243" s="282"/>
      <c r="I243" s="282"/>
      <c r="J243" s="282"/>
      <c r="K243" s="282"/>
      <c r="L243" s="282"/>
      <c r="M243" s="282"/>
      <c r="N243" s="282"/>
      <c r="O243" s="282"/>
      <c r="P243" s="282"/>
      <c r="Q243" s="282"/>
      <c r="R243" s="282"/>
      <c r="S243" s="282"/>
      <c r="T243" s="282"/>
      <c r="U243" s="28" t="e">
        <f>Merleg_m!#REF!</f>
        <v>#REF!</v>
      </c>
      <c r="V243" s="28" t="e">
        <f>Merleg_m!#REF!</f>
        <v>#REF!</v>
      </c>
      <c r="W243" s="29" t="e">
        <f>Merleg_m!#REF!</f>
        <v>#REF!</v>
      </c>
    </row>
    <row r="244" spans="1:24" ht="15" thickBot="1">
      <c r="A244" s="288"/>
      <c r="B244" s="209"/>
      <c r="C244" s="289"/>
      <c r="D244" s="289"/>
      <c r="E244" s="289"/>
      <c r="F244" s="289"/>
      <c r="G244" s="289"/>
      <c r="H244" s="289"/>
      <c r="I244" s="289"/>
      <c r="J244" s="289"/>
      <c r="K244" s="289"/>
      <c r="L244" s="289"/>
      <c r="M244" s="289"/>
      <c r="N244" s="289"/>
      <c r="O244" s="289"/>
      <c r="P244" s="289"/>
      <c r="Q244" s="289"/>
      <c r="R244" s="289"/>
      <c r="S244" s="289"/>
      <c r="T244" s="289"/>
      <c r="U244" s="28" t="e">
        <f>Merleg_m!#REF!</f>
        <v>#REF!</v>
      </c>
      <c r="V244" s="28" t="e">
        <f>Merleg_m!#REF!</f>
        <v>#REF!</v>
      </c>
      <c r="W244" s="29" t="e">
        <f>Merleg_m!#REF!</f>
        <v>#REF!</v>
      </c>
    </row>
    <row r="245" spans="1:24" ht="18" customHeight="1" thickBot="1">
      <c r="A245" s="309" t="s">
        <v>116</v>
      </c>
      <c r="B245" s="277" t="s">
        <v>268</v>
      </c>
      <c r="C245" s="290"/>
      <c r="D245" s="290"/>
      <c r="E245" s="290"/>
      <c r="F245" s="290"/>
      <c r="G245" s="290"/>
      <c r="H245" s="290"/>
      <c r="I245" s="290"/>
      <c r="J245" s="290"/>
      <c r="K245" s="290"/>
      <c r="L245" s="290"/>
      <c r="M245" s="290"/>
      <c r="N245" s="290"/>
      <c r="O245" s="290"/>
      <c r="P245" s="290"/>
      <c r="Q245" s="290"/>
      <c r="R245" s="290"/>
      <c r="S245" s="290"/>
      <c r="T245" s="290"/>
      <c r="U245" s="193" t="e">
        <f>Merleg_m!#REF!</f>
        <v>#REF!</v>
      </c>
      <c r="V245" s="193" t="e">
        <f>Merleg_m!#REF!</f>
        <v>#REF!</v>
      </c>
      <c r="W245" s="194" t="e">
        <f>Merleg_m!#REF!</f>
        <v>#REF!</v>
      </c>
    </row>
    <row r="249" spans="1:24" ht="15">
      <c r="A249" s="158" t="s">
        <v>168</v>
      </c>
      <c r="B249" s="158"/>
      <c r="C249" s="158"/>
      <c r="D249" s="158"/>
      <c r="E249" s="159" t="str">
        <f>CONCATENATE(Adatok!B4,", ",Adatok!B11)</f>
        <v xml:space="preserve">Gödöllő, </v>
      </c>
      <c r="F249" s="159"/>
      <c r="G249" s="159"/>
      <c r="H249" s="159"/>
      <c r="I249" s="159"/>
      <c r="J249" s="159"/>
      <c r="K249" s="159"/>
      <c r="L249" s="159"/>
      <c r="M249" s="159"/>
      <c r="N249" s="159"/>
      <c r="U249" s="33"/>
      <c r="V249" s="32"/>
      <c r="W249" s="32"/>
    </row>
    <row r="250" spans="1:24" ht="15">
      <c r="A250" s="158"/>
      <c r="B250" s="161"/>
      <c r="C250" s="161"/>
      <c r="D250" s="161"/>
      <c r="E250" s="161"/>
      <c r="F250" s="161"/>
      <c r="G250" s="161"/>
      <c r="H250" s="161"/>
      <c r="I250" s="161"/>
      <c r="J250" s="161"/>
      <c r="K250" s="161"/>
      <c r="L250" s="161"/>
      <c r="M250" s="161"/>
      <c r="N250" s="161"/>
      <c r="O250" s="161"/>
      <c r="P250" s="161"/>
      <c r="Q250" s="163" t="s">
        <v>56</v>
      </c>
      <c r="R250" s="163"/>
      <c r="S250" s="163"/>
      <c r="T250" s="161"/>
      <c r="U250" s="34" t="s">
        <v>169</v>
      </c>
      <c r="V250" s="35"/>
      <c r="W250" s="35"/>
      <c r="X250" s="27"/>
    </row>
    <row r="251" spans="1:24" ht="15">
      <c r="A251" s="158"/>
      <c r="B251" s="161"/>
      <c r="C251" s="161"/>
      <c r="D251" s="161"/>
      <c r="E251" s="161"/>
      <c r="F251" s="161"/>
      <c r="G251" s="161"/>
      <c r="H251" s="161"/>
      <c r="I251" s="161"/>
      <c r="J251" s="161"/>
      <c r="K251" s="161"/>
      <c r="L251" s="161"/>
      <c r="M251" s="161"/>
      <c r="N251" s="161"/>
      <c r="O251" s="161"/>
      <c r="P251" s="161"/>
      <c r="Q251" s="161"/>
      <c r="R251" s="161"/>
      <c r="S251" s="161"/>
      <c r="T251" s="161"/>
      <c r="U251" s="34" t="s">
        <v>170</v>
      </c>
      <c r="V251" s="34"/>
      <c r="W251" s="35"/>
      <c r="X251" s="27"/>
    </row>
  </sheetData>
  <sheetProtection sheet="1" objects="1" scenarios="1"/>
  <phoneticPr fontId="25" type="noConversion"/>
  <printOptions horizontalCentered="1"/>
  <pageMargins left="0.39370078740157483" right="0.39370078740157483" top="0.59055118110236227" bottom="0.39370078740157483" header="0.31496062992125984" footer="0.31496062992125984"/>
  <pageSetup paperSize="9" scale="90" orientation="portrait" blackAndWhite="1" verticalDpi="0"/>
  <headerFooter alignWithMargins="0"/>
  <rowBreaks count="3" manualBreakCount="3">
    <brk id="67" max="65535" man="1"/>
    <brk id="130" max="65535" man="1"/>
    <brk id="195" max="6553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6D5F6-16D8-9743-819C-121E32E98A1A}">
  <dimension ref="A4:I146"/>
  <sheetViews>
    <sheetView showGridLines="0" showZeros="0" zoomScale="112" workbookViewId="0"/>
  </sheetViews>
  <sheetFormatPr baseColWidth="10" defaultColWidth="9.19921875" defaultRowHeight="14"/>
  <cols>
    <col min="1" max="1" width="21.796875" style="3" customWidth="1"/>
    <col min="2" max="2" width="2.59765625" style="3" customWidth="1"/>
    <col min="3" max="3" width="17.59765625" style="3" customWidth="1"/>
    <col min="4" max="5" width="2.59765625" style="3" customWidth="1"/>
    <col min="6" max="6" width="13.19921875" style="5" customWidth="1"/>
    <col min="7" max="7" width="2.59765625" style="3" customWidth="1"/>
    <col min="8" max="8" width="13.3984375" style="77" customWidth="1"/>
    <col min="9" max="9" width="14.19921875" style="77" customWidth="1"/>
    <col min="10" max="16384" width="9.19921875" style="3"/>
  </cols>
  <sheetData>
    <row r="4" spans="1:9" ht="15">
      <c r="A4" s="14" t="str">
        <f>Adatok!B2</f>
        <v>MOGYORÓD NONPROFIT KFT</v>
      </c>
      <c r="B4" s="14"/>
      <c r="C4" s="1"/>
      <c r="D4" s="1"/>
      <c r="E4" s="1"/>
      <c r="F4" s="1"/>
      <c r="G4" s="1"/>
      <c r="H4" s="85"/>
      <c r="I4" s="85"/>
    </row>
    <row r="6" spans="1:9" ht="15">
      <c r="A6" s="14" t="s">
        <v>493</v>
      </c>
      <c r="B6" s="14"/>
      <c r="C6" s="1"/>
      <c r="D6" s="1"/>
      <c r="E6" s="1"/>
      <c r="F6" s="1"/>
      <c r="G6" s="1"/>
      <c r="H6" s="85"/>
      <c r="I6" s="85"/>
    </row>
    <row r="7" spans="1:9">
      <c r="A7" s="16"/>
      <c r="B7" s="16"/>
      <c r="C7" s="15"/>
      <c r="D7" s="15"/>
      <c r="E7" s="15"/>
      <c r="F7" s="44"/>
      <c r="G7" s="15"/>
      <c r="H7" s="78"/>
      <c r="I7" s="78"/>
    </row>
    <row r="8" spans="1:9" ht="15">
      <c r="A8" s="14" t="str">
        <f>Adatok!B6</f>
        <v>2025.</v>
      </c>
      <c r="B8" s="14"/>
      <c r="C8" s="1"/>
      <c r="D8" s="1"/>
      <c r="E8" s="1"/>
      <c r="F8" s="1"/>
      <c r="G8" s="1"/>
      <c r="H8" s="85"/>
      <c r="I8" s="85"/>
    </row>
    <row r="10" spans="1:9" ht="15" thickBot="1">
      <c r="I10" s="77" t="s">
        <v>120</v>
      </c>
    </row>
    <row r="11" spans="1:9" s="21" customFormat="1" ht="30" customHeight="1" thickBot="1">
      <c r="A11" s="48" t="s">
        <v>494</v>
      </c>
      <c r="B11" s="53"/>
      <c r="C11" s="66" t="s">
        <v>495</v>
      </c>
      <c r="D11" s="60"/>
      <c r="E11" s="53"/>
      <c r="F11" s="66" t="s">
        <v>496</v>
      </c>
      <c r="G11" s="60"/>
      <c r="H11" s="79" t="s">
        <v>497</v>
      </c>
      <c r="I11" s="80" t="s">
        <v>498</v>
      </c>
    </row>
    <row r="12" spans="1:9">
      <c r="A12" s="49"/>
      <c r="B12" s="54"/>
      <c r="C12" s="42"/>
      <c r="D12" s="61"/>
      <c r="E12" s="54"/>
      <c r="F12" s="71"/>
      <c r="G12" s="61"/>
      <c r="H12" s="81"/>
      <c r="I12" s="82"/>
    </row>
    <row r="13" spans="1:9" ht="15">
      <c r="A13" s="51" t="s">
        <v>499</v>
      </c>
      <c r="B13" s="55"/>
      <c r="C13" s="67" t="s">
        <v>500</v>
      </c>
      <c r="D13" s="62"/>
      <c r="E13" s="55"/>
      <c r="F13" s="67" t="s">
        <v>402</v>
      </c>
      <c r="G13" s="62"/>
      <c r="H13" s="321">
        <f>IF(Merleg_m!U19=0,"",Merleg_m!U37/Merleg_m!U19)</f>
        <v>7.3280298945559499E-2</v>
      </c>
      <c r="I13" s="322">
        <f>IF(Merleg_m!X19=0,"",Merleg_m!X37/Merleg_m!X19)</f>
        <v>0.12149787070538888</v>
      </c>
    </row>
    <row r="14" spans="1:9" ht="15">
      <c r="A14" s="51" t="s">
        <v>501</v>
      </c>
      <c r="B14" s="56"/>
      <c r="C14" s="45" t="s">
        <v>502</v>
      </c>
      <c r="D14" s="63"/>
      <c r="E14" s="68"/>
      <c r="F14" s="47" t="s">
        <v>405</v>
      </c>
      <c r="G14" s="63"/>
      <c r="H14" s="321" t="e">
        <f>IF(#REF!=0,"",#REF!/#REF!)</f>
        <v>#REF!</v>
      </c>
      <c r="I14" s="322" t="e">
        <f>IF(#REF!=0,"",#REF!/#REF!)</f>
        <v>#REF!</v>
      </c>
    </row>
    <row r="15" spans="1:9">
      <c r="A15" s="51"/>
      <c r="B15" s="56"/>
      <c r="C15" s="46"/>
      <c r="D15" s="63"/>
      <c r="E15" s="68"/>
      <c r="F15" s="45"/>
      <c r="G15" s="63"/>
      <c r="H15" s="75"/>
      <c r="I15" s="76"/>
    </row>
    <row r="16" spans="1:9" ht="15">
      <c r="A16" s="50" t="s">
        <v>503</v>
      </c>
      <c r="B16" s="55"/>
      <c r="C16" s="67" t="s">
        <v>500</v>
      </c>
      <c r="D16" s="62"/>
      <c r="E16" s="55"/>
      <c r="F16" s="67" t="s">
        <v>402</v>
      </c>
      <c r="G16" s="62"/>
      <c r="H16" s="321">
        <f>IF(Merleg_m!U21=0,"",Merleg_m!U37/Merleg_m!U21)</f>
        <v>7.3280721533258167E-2</v>
      </c>
      <c r="I16" s="322">
        <f>IF(Merleg_m!X21=0,"",Merleg_m!X37/Merleg_m!X21)</f>
        <v>0.12149787070538888</v>
      </c>
    </row>
    <row r="17" spans="1:9" ht="15">
      <c r="A17" s="210"/>
      <c r="B17" s="57"/>
      <c r="C17" s="18" t="s">
        <v>504</v>
      </c>
      <c r="D17" s="64"/>
      <c r="E17" s="69"/>
      <c r="F17" s="18" t="s">
        <v>408</v>
      </c>
      <c r="G17" s="64"/>
      <c r="H17" s="321" t="e">
        <f>IF(#REF!=0,"",#REF!/#REF!)</f>
        <v>#REF!</v>
      </c>
      <c r="I17" s="322" t="e">
        <f>IF(#REF!=0,"",#REF!/#REF!)</f>
        <v>#REF!</v>
      </c>
    </row>
    <row r="18" spans="1:9">
      <c r="A18" s="50"/>
      <c r="B18" s="57"/>
      <c r="C18" s="19"/>
      <c r="D18" s="64"/>
      <c r="E18" s="69"/>
      <c r="F18" s="18"/>
      <c r="G18" s="64"/>
      <c r="H18" s="75"/>
      <c r="I18" s="76"/>
    </row>
    <row r="19" spans="1:9" ht="15">
      <c r="A19" s="51" t="s">
        <v>505</v>
      </c>
      <c r="B19" s="56"/>
      <c r="C19" s="67" t="s">
        <v>502</v>
      </c>
      <c r="D19" s="63"/>
      <c r="E19" s="68"/>
      <c r="F19" s="67" t="s">
        <v>405</v>
      </c>
      <c r="G19" s="63"/>
      <c r="H19" s="321">
        <f>IF(Merleg_m!U19+Merleg_m!U23+Merleg_m!U28=0,"",Merleg_m!U19/(Merleg_m!U19+Merleg_m!U23+Merleg_m!U28))</f>
        <v>0.59985021861855214</v>
      </c>
      <c r="I19" s="322">
        <f>IF(Merleg_m!X19+Merleg_m!X23+Merleg_m!X28=0,"",Merleg_m!X19/(Merleg_m!X19+Merleg_m!X23+Merleg_m!X28))</f>
        <v>0.78930940797371585</v>
      </c>
    </row>
    <row r="20" spans="1:9" ht="15">
      <c r="A20" s="51"/>
      <c r="B20" s="56"/>
      <c r="C20" s="45" t="s">
        <v>506</v>
      </c>
      <c r="D20" s="65"/>
      <c r="E20" s="70"/>
      <c r="F20" s="45" t="s">
        <v>412</v>
      </c>
      <c r="G20" s="65"/>
      <c r="H20" s="321" t="e">
        <f>IF((#REF!+#REF!+#REF!)=0,"",#REF!/(#REF!+#REF!+#REF!))</f>
        <v>#REF!</v>
      </c>
      <c r="I20" s="322" t="e">
        <f>IF((#REF!+#REF!+#REF!)=0,"",#REF!/(#REF!+#REF!+#REF!))</f>
        <v>#REF!</v>
      </c>
    </row>
    <row r="21" spans="1:9">
      <c r="A21" s="51"/>
      <c r="B21" s="56"/>
      <c r="C21" s="45"/>
      <c r="D21" s="65"/>
      <c r="E21" s="70"/>
      <c r="F21" s="45"/>
      <c r="G21" s="65"/>
      <c r="H21" s="75"/>
      <c r="I21" s="76"/>
    </row>
    <row r="22" spans="1:9" ht="15">
      <c r="A22" s="52" t="s">
        <v>507</v>
      </c>
      <c r="B22" s="56"/>
      <c r="C22" s="67" t="s">
        <v>500</v>
      </c>
      <c r="D22" s="63"/>
      <c r="E22" s="68"/>
      <c r="F22" s="67" t="s">
        <v>402</v>
      </c>
      <c r="G22" s="63"/>
      <c r="H22" s="321">
        <f>IF(Merleg_m!U37+Merleg_m!U45+Merleg_m!U47+Merleg_m!U51=0,"",Merleg_m!U37/(Merleg_m!U37+Merleg_m!U45+Merleg_m!U47+Merleg_m!U51))</f>
        <v>4.4195004043021222E-2</v>
      </c>
      <c r="I22" s="322">
        <f>IF(Merleg_m!X37+Merleg_m!X45+Merleg_m!X47+Merleg_m!X51=0,"",Merleg_m!X37/(Merleg_m!X37+Merleg_m!X45+Merleg_m!X47+Merleg_m!X51))</f>
        <v>9.133108571605407E-2</v>
      </c>
    </row>
    <row r="23" spans="1:9" ht="15">
      <c r="A23" s="212"/>
      <c r="B23" s="58"/>
      <c r="C23" s="45" t="s">
        <v>508</v>
      </c>
      <c r="D23" s="63"/>
      <c r="E23" s="68"/>
      <c r="F23" s="45" t="s">
        <v>415</v>
      </c>
      <c r="G23" s="65"/>
      <c r="H23" s="321" t="e">
        <f>IF((#REF!+#REF!+#REF!+#REF!)=0,"",#REF!/(#REF!+#REF!+#REF!+#REF!))</f>
        <v>#REF!</v>
      </c>
      <c r="I23" s="322" t="e">
        <f>IF((#REF!+#REF!+#REF!+#REF!)=0,"",#REF!/(#REF!+#REF!+#REF!+#REF!))</f>
        <v>#REF!</v>
      </c>
    </row>
    <row r="24" spans="1:9">
      <c r="A24" s="52"/>
      <c r="B24" s="58"/>
      <c r="C24" s="46"/>
      <c r="D24" s="63"/>
      <c r="E24" s="68"/>
      <c r="F24" s="45"/>
      <c r="G24" s="65"/>
      <c r="H24" s="75"/>
      <c r="I24" s="76"/>
    </row>
    <row r="25" spans="1:9" ht="15">
      <c r="A25" s="51" t="s">
        <v>509</v>
      </c>
      <c r="B25" s="56"/>
      <c r="C25" s="67" t="s">
        <v>510</v>
      </c>
      <c r="D25" s="63"/>
      <c r="E25" s="68"/>
      <c r="F25" s="67" t="s">
        <v>418</v>
      </c>
      <c r="G25" s="63"/>
      <c r="H25" s="321">
        <f>IF(Merleg_m!U37=0,"",Merleg_m!U47/Merleg_m!U37)</f>
        <v>20.455872516230574</v>
      </c>
      <c r="I25" s="322">
        <f>IF(Merleg_m!X37=0,"",Merleg_m!X47/Merleg_m!X37)</f>
        <v>8.9527888108728799</v>
      </c>
    </row>
    <row r="26" spans="1:9" ht="15">
      <c r="A26" s="51"/>
      <c r="B26" s="56"/>
      <c r="C26" s="18" t="s">
        <v>500</v>
      </c>
      <c r="D26" s="65"/>
      <c r="E26" s="70"/>
      <c r="F26" s="45" t="s">
        <v>402</v>
      </c>
      <c r="G26" s="65"/>
      <c r="H26" s="321" t="e">
        <f>IF(#REF!=0,"",#REF!/#REF!)</f>
        <v>#REF!</v>
      </c>
      <c r="I26" s="322" t="e">
        <f>IF(#REF!=0,"",#REF!/#REF!)</f>
        <v>#REF!</v>
      </c>
    </row>
    <row r="27" spans="1:9">
      <c r="A27" s="51"/>
      <c r="B27" s="56"/>
      <c r="C27" s="45"/>
      <c r="D27" s="65"/>
      <c r="E27" s="70"/>
      <c r="F27" s="45"/>
      <c r="G27" s="65"/>
      <c r="H27" s="75"/>
      <c r="I27" s="76"/>
    </row>
    <row r="28" spans="1:9" ht="13.5" customHeight="1">
      <c r="A28" s="51" t="s">
        <v>511</v>
      </c>
      <c r="B28" s="56"/>
      <c r="C28" s="67" t="s">
        <v>512</v>
      </c>
      <c r="D28" s="63"/>
      <c r="E28" s="68"/>
      <c r="F28" s="67" t="s">
        <v>421</v>
      </c>
      <c r="G28" s="63"/>
      <c r="H28" s="321">
        <f>IF(Merleg_m!U37=0,"",Merleg_m!U50/Merleg_m!U37)</f>
        <v>14.200236081054495</v>
      </c>
      <c r="I28" s="322">
        <f>IF(Merleg_m!X37=0,"",Merleg_m!X50/Merleg_m!X37)</f>
        <v>5.9599796698228635</v>
      </c>
    </row>
    <row r="29" spans="1:9" ht="15">
      <c r="A29" s="212"/>
      <c r="B29" s="56"/>
      <c r="C29" s="18" t="s">
        <v>500</v>
      </c>
      <c r="D29" s="64"/>
      <c r="E29" s="69"/>
      <c r="F29" s="18" t="s">
        <v>402</v>
      </c>
      <c r="G29" s="64"/>
      <c r="H29" s="321" t="e">
        <f>IF(#REF!=0,"",#REF!/#REF!)</f>
        <v>#REF!</v>
      </c>
      <c r="I29" s="322" t="e">
        <f>IF(#REF!=0,"",#REF!/#REF!)</f>
        <v>#REF!</v>
      </c>
    </row>
    <row r="30" spans="1:9" ht="15" thickBot="1">
      <c r="A30" s="72"/>
      <c r="B30" s="59"/>
      <c r="C30" s="73"/>
      <c r="D30" s="74"/>
      <c r="E30" s="73"/>
      <c r="F30" s="73"/>
      <c r="G30" s="73"/>
      <c r="H30" s="83"/>
      <c r="I30" s="84"/>
    </row>
    <row r="34" spans="1:9">
      <c r="I34" s="13"/>
    </row>
    <row r="36" spans="1:9" ht="15">
      <c r="A36" s="14" t="str">
        <f>Adatok!B2</f>
        <v>MOGYORÓD NONPROFIT KFT</v>
      </c>
      <c r="B36" s="14"/>
      <c r="C36" s="1"/>
      <c r="D36" s="1"/>
      <c r="E36" s="1"/>
      <c r="F36" s="1"/>
      <c r="G36" s="1"/>
      <c r="H36" s="85"/>
      <c r="I36" s="85"/>
    </row>
    <row r="38" spans="1:9" ht="15">
      <c r="A38" s="14" t="s">
        <v>513</v>
      </c>
      <c r="B38" s="14"/>
      <c r="C38" s="1"/>
      <c r="D38" s="1"/>
      <c r="E38" s="1"/>
      <c r="F38" s="1"/>
      <c r="G38" s="1"/>
      <c r="H38" s="85"/>
      <c r="I38" s="85"/>
    </row>
    <row r="40" spans="1:9" ht="15">
      <c r="A40" s="14" t="str">
        <f>Adatok!B6</f>
        <v>2025.</v>
      </c>
      <c r="B40" s="14"/>
      <c r="C40" s="1"/>
      <c r="D40" s="1"/>
      <c r="E40" s="1"/>
      <c r="F40" s="1"/>
      <c r="G40" s="1"/>
      <c r="H40" s="85"/>
      <c r="I40" s="85"/>
    </row>
    <row r="41" spans="1:9" ht="15" thickBot="1">
      <c r="I41" s="77" t="s">
        <v>120</v>
      </c>
    </row>
    <row r="42" spans="1:9" ht="31" thickBot="1">
      <c r="A42" s="48" t="s">
        <v>494</v>
      </c>
      <c r="B42" s="53"/>
      <c r="C42" s="66" t="s">
        <v>495</v>
      </c>
      <c r="D42" s="60"/>
      <c r="E42" s="53"/>
      <c r="F42" s="66" t="s">
        <v>496</v>
      </c>
      <c r="G42" s="60"/>
      <c r="H42" s="79" t="s">
        <v>497</v>
      </c>
      <c r="I42" s="80" t="s">
        <v>498</v>
      </c>
    </row>
    <row r="43" spans="1:9">
      <c r="A43" s="49"/>
      <c r="B43" s="54" t="s">
        <v>428</v>
      </c>
      <c r="C43" s="42" t="s">
        <v>428</v>
      </c>
      <c r="D43" s="61"/>
      <c r="E43" s="54"/>
      <c r="F43" s="71"/>
      <c r="G43" s="61"/>
      <c r="H43" s="81"/>
      <c r="I43" s="82"/>
    </row>
    <row r="44" spans="1:9" ht="15">
      <c r="A44" s="51" t="s">
        <v>514</v>
      </c>
      <c r="B44" s="55"/>
      <c r="C44" s="67" t="s">
        <v>515</v>
      </c>
      <c r="D44" s="62"/>
      <c r="E44" s="55"/>
      <c r="F44" s="67" t="s">
        <v>431</v>
      </c>
      <c r="G44" s="62"/>
      <c r="H44" s="321">
        <f>IF(Merleg_m!U47=0,"",Merleg_m!U23/Merleg_m!U47)</f>
        <v>0.40899158661706603</v>
      </c>
      <c r="I44" s="322">
        <f>IF(Merleg_m!X47=0,"",Merleg_m!X23/Merleg_m!X47)</f>
        <v>0.18842974859072453</v>
      </c>
    </row>
    <row r="45" spans="1:9" ht="15">
      <c r="A45" s="210"/>
      <c r="B45" s="56"/>
      <c r="C45" s="45" t="s">
        <v>510</v>
      </c>
      <c r="D45" s="63" t="s">
        <v>428</v>
      </c>
      <c r="E45" s="68" t="s">
        <v>428</v>
      </c>
      <c r="F45" s="47" t="s">
        <v>418</v>
      </c>
      <c r="G45" s="63"/>
      <c r="H45" s="321"/>
      <c r="I45" s="322"/>
    </row>
    <row r="46" spans="1:9">
      <c r="A46" s="51"/>
      <c r="B46" s="56"/>
      <c r="C46" s="46"/>
      <c r="D46" s="63"/>
      <c r="E46" s="68"/>
      <c r="F46" s="45"/>
      <c r="G46" s="63"/>
      <c r="H46" s="75"/>
      <c r="I46" s="76"/>
    </row>
    <row r="47" spans="1:9" ht="15">
      <c r="A47" s="51" t="s">
        <v>516</v>
      </c>
      <c r="B47" s="55"/>
      <c r="C47" s="67" t="s">
        <v>515</v>
      </c>
      <c r="D47" s="62" t="s">
        <v>428</v>
      </c>
      <c r="E47" s="55" t="s">
        <v>428</v>
      </c>
      <c r="F47" s="67" t="s">
        <v>431</v>
      </c>
      <c r="G47" s="62"/>
      <c r="H47" s="321">
        <f>IF(Merleg_m!U50=0,"",Merleg_m!U23/Merleg_m!U50)</f>
        <v>0.58916483559112109</v>
      </c>
      <c r="I47" s="322">
        <f>IF(Merleg_m!X50=0,"",Merleg_m!X23/Merleg_m!X50)</f>
        <v>0.28304991598549645</v>
      </c>
    </row>
    <row r="48" spans="1:9" ht="15">
      <c r="A48" s="210"/>
      <c r="B48" s="57"/>
      <c r="C48" s="18" t="s">
        <v>517</v>
      </c>
      <c r="D48" s="64"/>
      <c r="E48" s="69"/>
      <c r="F48" s="18" t="s">
        <v>421</v>
      </c>
      <c r="G48" s="64"/>
      <c r="H48" s="321"/>
      <c r="I48" s="322"/>
    </row>
    <row r="49" spans="1:9">
      <c r="A49" s="51"/>
      <c r="B49" s="56"/>
      <c r="C49" s="46"/>
      <c r="D49" s="63"/>
      <c r="E49" s="68"/>
      <c r="F49" s="45"/>
      <c r="G49" s="63"/>
      <c r="H49" s="75"/>
      <c r="I49" s="76"/>
    </row>
    <row r="50" spans="1:9" ht="15">
      <c r="A50" s="51" t="s">
        <v>518</v>
      </c>
      <c r="B50" s="55"/>
      <c r="C50" s="67" t="s">
        <v>519</v>
      </c>
      <c r="D50" s="62"/>
      <c r="E50" s="55"/>
      <c r="F50" s="67" t="s">
        <v>435</v>
      </c>
      <c r="G50" s="62"/>
      <c r="H50" s="321">
        <f>IF(Merleg_m!U50=0,"",(Merleg_m!U23-Merleg_m!U25)/Merleg_m!U50)</f>
        <v>0.55629968495340798</v>
      </c>
      <c r="I50" s="322">
        <f>IF(Merleg_m!X50=0,"",(Merleg_m!X23-Merleg_m!X25)/Merleg_m!X50)</f>
        <v>0.25577362828951522</v>
      </c>
    </row>
    <row r="51" spans="1:9" ht="15">
      <c r="A51" s="210"/>
      <c r="B51" s="57"/>
      <c r="C51" s="18" t="s">
        <v>517</v>
      </c>
      <c r="D51" s="64" t="s">
        <v>428</v>
      </c>
      <c r="E51" s="69" t="s">
        <v>428</v>
      </c>
      <c r="F51" s="18" t="s">
        <v>436</v>
      </c>
      <c r="G51" s="64"/>
      <c r="H51" s="321"/>
      <c r="I51" s="322"/>
    </row>
    <row r="52" spans="1:9">
      <c r="A52" s="51"/>
      <c r="B52" s="56"/>
      <c r="C52" s="45"/>
      <c r="D52" s="65"/>
      <c r="E52" s="70"/>
      <c r="F52" s="45"/>
      <c r="G52" s="65"/>
      <c r="H52" s="75"/>
      <c r="I52" s="76"/>
    </row>
    <row r="53" spans="1:9" ht="30">
      <c r="A53" s="51" t="s">
        <v>520</v>
      </c>
      <c r="B53" s="55"/>
      <c r="C53" s="67" t="s">
        <v>521</v>
      </c>
      <c r="D53" s="62"/>
      <c r="E53" s="55"/>
      <c r="F53" s="86" t="s">
        <v>439</v>
      </c>
      <c r="G53" s="62"/>
      <c r="H53" s="321">
        <f>IF(Merleg_m!U50=0,"",(Merleg_m!U27+Merleg_m!U26)/Merleg_m!U50)</f>
        <v>0.55158091321948799</v>
      </c>
      <c r="I53" s="322">
        <f>IF(Merleg_m!X50=0,"",(Merleg_m!X27+Merleg_m!X26)/Merleg_m!X50)</f>
        <v>0.24957676904223466</v>
      </c>
    </row>
    <row r="54" spans="1:9" ht="15">
      <c r="A54" s="210"/>
      <c r="B54" s="57"/>
      <c r="C54" s="18" t="s">
        <v>517</v>
      </c>
      <c r="D54" s="64" t="s">
        <v>428</v>
      </c>
      <c r="E54" s="69" t="s">
        <v>428</v>
      </c>
      <c r="F54" s="18" t="s">
        <v>436</v>
      </c>
      <c r="G54" s="64"/>
      <c r="H54" s="321"/>
      <c r="I54" s="322"/>
    </row>
    <row r="55" spans="1:9">
      <c r="A55" s="51"/>
      <c r="B55" s="56"/>
      <c r="C55" s="45"/>
      <c r="D55" s="65"/>
      <c r="E55" s="70"/>
      <c r="F55" s="45"/>
      <c r="G55" s="65"/>
      <c r="H55" s="75"/>
      <c r="I55" s="76"/>
    </row>
    <row r="56" spans="1:9" ht="30">
      <c r="A56" s="238" t="s">
        <v>522</v>
      </c>
      <c r="B56" s="56"/>
      <c r="C56" s="86" t="s">
        <v>523</v>
      </c>
      <c r="D56" s="63" t="s">
        <v>428</v>
      </c>
      <c r="E56" s="68" t="s">
        <v>428</v>
      </c>
      <c r="F56" s="67" t="s">
        <v>442</v>
      </c>
      <c r="G56" s="63"/>
      <c r="H56" s="323" t="e">
        <f>IF(Merleg_m!U83=0,"",(Merleg_m!#REF!+Adatok!M11)*365/2/Merleg_m!U83)</f>
        <v>#REF!</v>
      </c>
      <c r="I56" s="324" t="e">
        <f>IF(Merleg_m!X83=0,"",(Merleg_m!#REF!+Merleg_m!#REF!)*365/2/Merleg_m!X83)</f>
        <v>#REF!</v>
      </c>
    </row>
    <row r="57" spans="1:9" ht="15">
      <c r="A57" s="51"/>
      <c r="B57" s="58"/>
      <c r="C57" s="45" t="s">
        <v>524</v>
      </c>
      <c r="D57" s="63"/>
      <c r="E57" s="68"/>
      <c r="F57" s="45" t="s">
        <v>445</v>
      </c>
      <c r="G57" s="65"/>
      <c r="H57" s="323"/>
      <c r="I57" s="324"/>
    </row>
    <row r="58" spans="1:9">
      <c r="A58" s="51"/>
      <c r="B58" s="56"/>
      <c r="C58" s="45"/>
      <c r="D58" s="65"/>
      <c r="E58" s="70"/>
      <c r="F58" s="45"/>
      <c r="G58" s="65"/>
      <c r="H58" s="138"/>
      <c r="I58" s="139"/>
    </row>
    <row r="59" spans="1:9" ht="30">
      <c r="A59" s="238" t="s">
        <v>525</v>
      </c>
      <c r="B59" s="56"/>
      <c r="C59" s="86" t="s">
        <v>526</v>
      </c>
      <c r="D59" s="63" t="s">
        <v>428</v>
      </c>
      <c r="E59" s="68" t="s">
        <v>428</v>
      </c>
      <c r="F59" s="67" t="s">
        <v>448</v>
      </c>
      <c r="G59" s="63"/>
      <c r="H59" s="323" t="e">
        <f>IF(Merleg_m!#REF!=0,"",(Merleg_m!#REF!+Adatok!M13)*365/2/Merleg_m!#REF!)</f>
        <v>#REF!</v>
      </c>
      <c r="I59" s="324" t="e">
        <f>IF(Merleg_m!#REF!=0,"",(Merleg_m!#REF!+Merleg_m!#REF!)*365/2/Merleg_m!#REF!)</f>
        <v>#REF!</v>
      </c>
    </row>
    <row r="60" spans="1:9" ht="15">
      <c r="A60" s="51" t="s">
        <v>527</v>
      </c>
      <c r="B60" s="58"/>
      <c r="C60" s="45" t="s">
        <v>528</v>
      </c>
      <c r="D60" s="63"/>
      <c r="E60" s="68"/>
      <c r="F60" s="45" t="s">
        <v>451</v>
      </c>
      <c r="G60" s="65"/>
      <c r="H60" s="323"/>
      <c r="I60" s="324"/>
    </row>
    <row r="61" spans="1:9">
      <c r="A61" s="51"/>
      <c r="B61" s="56"/>
      <c r="C61" s="45"/>
      <c r="D61" s="65"/>
      <c r="E61" s="70"/>
      <c r="F61" s="45"/>
      <c r="G61" s="65"/>
      <c r="H61" s="75"/>
      <c r="I61" s="76"/>
    </row>
    <row r="62" spans="1:9" ht="15">
      <c r="A62" s="51" t="s">
        <v>529</v>
      </c>
      <c r="B62" s="56"/>
      <c r="C62" s="67" t="s">
        <v>530</v>
      </c>
      <c r="D62" s="63"/>
      <c r="E62" s="68"/>
      <c r="F62" s="67" t="s">
        <v>454</v>
      </c>
      <c r="G62" s="63"/>
      <c r="H62" s="321" t="e">
        <f>IF(Merleg_m!#REF!=0,"",Merleg_m!#REF!/Merleg_m!#REF!)</f>
        <v>#REF!</v>
      </c>
      <c r="I62" s="322" t="e">
        <f>IF(Merleg_m!#REF!=0,"",Merleg_m!#REF!/Merleg_m!#REF!)</f>
        <v>#REF!</v>
      </c>
    </row>
    <row r="63" spans="1:9" ht="15">
      <c r="A63" s="51" t="s">
        <v>531</v>
      </c>
      <c r="B63" s="56"/>
      <c r="C63" s="18" t="s">
        <v>510</v>
      </c>
      <c r="D63" s="65" t="s">
        <v>428</v>
      </c>
      <c r="E63" s="70" t="s">
        <v>428</v>
      </c>
      <c r="F63" s="45" t="s">
        <v>456</v>
      </c>
      <c r="G63" s="65"/>
      <c r="H63" s="321"/>
      <c r="I63" s="322"/>
    </row>
    <row r="64" spans="1:9">
      <c r="A64" s="51"/>
      <c r="B64" s="56"/>
      <c r="C64" s="45"/>
      <c r="D64" s="65"/>
      <c r="E64" s="70"/>
      <c r="F64" s="45"/>
      <c r="G64" s="65"/>
      <c r="H64" s="75"/>
      <c r="I64" s="76"/>
    </row>
    <row r="65" spans="1:9" ht="12.75" customHeight="1">
      <c r="A65" s="50" t="s">
        <v>532</v>
      </c>
      <c r="B65" s="56"/>
      <c r="C65" s="67" t="s">
        <v>533</v>
      </c>
      <c r="D65" s="63" t="s">
        <v>428</v>
      </c>
      <c r="E65" s="68" t="s">
        <v>428</v>
      </c>
      <c r="F65" s="67" t="s">
        <v>459</v>
      </c>
      <c r="G65" s="63"/>
      <c r="H65" s="323">
        <f>IF((Merleg_m!U24+Adatok!M15)/2=0,"",Merleg_m!U83/((Merleg_m!U24+Adatok!M15)/2))</f>
        <v>226.86318261890781</v>
      </c>
      <c r="I65" s="324">
        <f>IF((Merleg_m!X24+Merleg_m!U24)/2=0,"",Merleg_m!X83/((Merleg_m!X24+Merleg_m!U24)/2))</f>
        <v>108.27012278308322</v>
      </c>
    </row>
    <row r="66" spans="1:9" ht="30">
      <c r="A66" s="51"/>
      <c r="B66" s="56"/>
      <c r="C66" s="18" t="s">
        <v>534</v>
      </c>
      <c r="D66" s="65"/>
      <c r="E66" s="70"/>
      <c r="F66" s="45">
        <v>2</v>
      </c>
      <c r="G66" s="65"/>
      <c r="H66" s="323"/>
      <c r="I66" s="324"/>
    </row>
    <row r="67" spans="1:9" ht="15" thickBot="1">
      <c r="A67" s="72"/>
      <c r="B67" s="59"/>
      <c r="C67" s="73"/>
      <c r="D67" s="74"/>
      <c r="E67" s="87"/>
      <c r="F67" s="73"/>
      <c r="G67" s="74"/>
      <c r="H67" s="83"/>
      <c r="I67" s="84"/>
    </row>
    <row r="71" spans="1:9">
      <c r="I71" s="13"/>
    </row>
    <row r="72" spans="1:9">
      <c r="I72" s="13"/>
    </row>
    <row r="73" spans="1:9">
      <c r="F73" s="1"/>
      <c r="G73" s="1"/>
      <c r="H73" s="85"/>
      <c r="I73" s="85"/>
    </row>
    <row r="74" spans="1:9" ht="15">
      <c r="A74" s="14" t="str">
        <f>Adatok!B2</f>
        <v>MOGYORÓD NONPROFIT KFT</v>
      </c>
      <c r="B74" s="14"/>
      <c r="C74" s="1"/>
      <c r="D74" s="1"/>
      <c r="E74" s="1"/>
      <c r="F74" s="1"/>
      <c r="G74" s="1"/>
      <c r="H74" s="85"/>
      <c r="I74" s="85"/>
    </row>
    <row r="76" spans="1:9" ht="15">
      <c r="A76" s="14" t="s">
        <v>535</v>
      </c>
      <c r="B76" s="14"/>
      <c r="C76" s="1"/>
      <c r="D76" s="1"/>
      <c r="E76" s="1"/>
      <c r="F76" s="1"/>
      <c r="G76" s="1"/>
      <c r="H76" s="85"/>
      <c r="I76" s="85"/>
    </row>
    <row r="77" spans="1:9" ht="15">
      <c r="A77" s="14"/>
      <c r="B77" s="14"/>
      <c r="C77" s="1"/>
      <c r="D77" s="1"/>
      <c r="E77" s="1"/>
      <c r="F77" s="1"/>
      <c r="G77" s="1"/>
      <c r="H77" s="85"/>
      <c r="I77" s="85"/>
    </row>
    <row r="78" spans="1:9" ht="15">
      <c r="A78" s="14" t="str">
        <f>Adatok!B6</f>
        <v>2025.</v>
      </c>
      <c r="B78" s="14"/>
      <c r="C78" s="1"/>
      <c r="D78" s="1"/>
      <c r="E78" s="1"/>
      <c r="F78" s="1"/>
      <c r="G78" s="1"/>
      <c r="H78" s="85"/>
      <c r="I78" s="85"/>
    </row>
    <row r="80" spans="1:9" ht="15" thickBot="1">
      <c r="I80" s="13" t="s">
        <v>120</v>
      </c>
    </row>
    <row r="81" spans="1:9" ht="31" thickBot="1">
      <c r="A81" s="175" t="s">
        <v>494</v>
      </c>
      <c r="B81" s="176"/>
      <c r="C81" s="176"/>
      <c r="D81" s="176"/>
      <c r="E81" s="176"/>
      <c r="F81" s="66"/>
      <c r="G81" s="89"/>
      <c r="H81" s="93" t="s">
        <v>497</v>
      </c>
      <c r="I81" s="94" t="s">
        <v>498</v>
      </c>
    </row>
    <row r="82" spans="1:9">
      <c r="A82" s="24"/>
      <c r="B82" s="42"/>
      <c r="C82" s="42"/>
      <c r="D82" s="42"/>
      <c r="E82" s="42"/>
      <c r="F82" s="71"/>
      <c r="G82" s="42"/>
      <c r="H82" s="121"/>
      <c r="I82" s="122"/>
    </row>
    <row r="83" spans="1:9">
      <c r="A83" s="90" t="s">
        <v>536</v>
      </c>
      <c r="B83" s="4"/>
      <c r="C83" s="4"/>
      <c r="D83" s="11"/>
      <c r="E83" s="11"/>
      <c r="F83" s="45"/>
      <c r="G83" s="4"/>
      <c r="H83" s="123">
        <f>Merleg_m!U92</f>
        <v>-2250</v>
      </c>
      <c r="I83" s="124" t="e">
        <f>Merleg_m!V92+Merleg_m!X92</f>
        <v>#REF!</v>
      </c>
    </row>
    <row r="84" spans="1:9">
      <c r="A84" s="49"/>
      <c r="B84" s="4"/>
      <c r="C84" s="4"/>
      <c r="D84" s="4"/>
      <c r="E84" s="4"/>
      <c r="F84" s="47"/>
      <c r="G84" s="46"/>
      <c r="H84" s="123"/>
      <c r="I84" s="124"/>
    </row>
    <row r="85" spans="1:9" ht="12.75" customHeight="1">
      <c r="A85" s="49" t="s">
        <v>537</v>
      </c>
      <c r="B85" s="4"/>
      <c r="C85" s="4"/>
      <c r="D85" s="11"/>
      <c r="E85" s="11"/>
      <c r="F85" s="45"/>
      <c r="G85" s="46"/>
      <c r="H85" s="123">
        <f>Merleg_m!U95</f>
        <v>0</v>
      </c>
      <c r="I85" s="124" t="e">
        <f>Merleg_m!V95+Merleg_m!X95</f>
        <v>#REF!</v>
      </c>
    </row>
    <row r="86" spans="1:9">
      <c r="A86" s="49"/>
      <c r="B86" s="4"/>
      <c r="C86" s="4"/>
      <c r="D86" s="4"/>
      <c r="E86" s="4"/>
      <c r="F86" s="45"/>
      <c r="G86" s="4"/>
      <c r="H86" s="123"/>
      <c r="I86" s="124"/>
    </row>
    <row r="87" spans="1:9">
      <c r="A87" s="49" t="s">
        <v>538</v>
      </c>
      <c r="B87" s="4"/>
      <c r="C87" s="4"/>
      <c r="D87" s="11"/>
      <c r="E87" s="11"/>
      <c r="F87" s="18"/>
      <c r="G87" s="19"/>
      <c r="H87" s="123" t="e">
        <f>Merleg_m!#REF!</f>
        <v>#REF!</v>
      </c>
      <c r="I87" s="124" t="e">
        <f>Merleg_m!#REF!+Merleg_m!#REF!</f>
        <v>#REF!</v>
      </c>
    </row>
    <row r="88" spans="1:9">
      <c r="A88" s="49"/>
      <c r="B88" s="4"/>
      <c r="C88" s="4"/>
      <c r="D88" s="4"/>
      <c r="E88" s="4"/>
      <c r="F88" s="45"/>
      <c r="G88" s="46"/>
      <c r="H88" s="123"/>
      <c r="I88" s="124"/>
    </row>
    <row r="89" spans="1:9">
      <c r="A89" s="95" t="s">
        <v>539</v>
      </c>
      <c r="B89" s="43"/>
      <c r="C89" s="43"/>
      <c r="D89" s="96"/>
      <c r="E89" s="96"/>
      <c r="F89" s="97"/>
      <c r="G89" s="23"/>
      <c r="H89" s="125">
        <f>Merleg_m!U96</f>
        <v>-2250</v>
      </c>
      <c r="I89" s="126" t="e">
        <f>Merleg_m!V96+Merleg_m!X96</f>
        <v>#REF!</v>
      </c>
    </row>
    <row r="90" spans="1:9">
      <c r="A90" s="49"/>
      <c r="B90" s="4"/>
      <c r="C90" s="4"/>
      <c r="D90" s="4"/>
      <c r="E90" s="4"/>
      <c r="F90" s="18"/>
      <c r="G90" s="19"/>
      <c r="H90" s="123"/>
      <c r="I90" s="124"/>
    </row>
    <row r="91" spans="1:9">
      <c r="A91" s="49" t="s">
        <v>540</v>
      </c>
      <c r="B91" s="4"/>
      <c r="C91" s="4"/>
      <c r="D91" s="11"/>
      <c r="E91" s="11"/>
      <c r="F91" s="45"/>
      <c r="G91" s="45"/>
      <c r="H91" s="123">
        <f>Merleg_m!U98</f>
        <v>-2250</v>
      </c>
      <c r="I91" s="124" t="e">
        <f>Merleg_m!V98+Merleg_m!X98</f>
        <v>#REF!</v>
      </c>
    </row>
    <row r="92" spans="1:9">
      <c r="A92" s="49"/>
      <c r="B92" s="4"/>
      <c r="C92" s="4"/>
      <c r="D92" s="4"/>
      <c r="E92" s="4"/>
      <c r="F92" s="18"/>
      <c r="G92" s="4"/>
      <c r="H92" s="123"/>
      <c r="I92" s="124"/>
    </row>
    <row r="93" spans="1:9" ht="15" thickBot="1">
      <c r="A93" s="100" t="s">
        <v>541</v>
      </c>
      <c r="B93" s="101"/>
      <c r="C93" s="101"/>
      <c r="D93" s="102"/>
      <c r="E93" s="102"/>
      <c r="F93" s="103"/>
      <c r="G93" s="25"/>
      <c r="H93" s="127" t="e">
        <f>Merleg_m!#REF!</f>
        <v>#REF!</v>
      </c>
      <c r="I93" s="128" t="e">
        <f>Merleg_m!#REF!+Merleg_m!#REF!</f>
        <v>#REF!</v>
      </c>
    </row>
    <row r="94" spans="1:9">
      <c r="A94" s="42"/>
      <c r="B94" s="42"/>
      <c r="C94" s="42"/>
      <c r="D94" s="42"/>
      <c r="E94" s="42"/>
      <c r="F94" s="104"/>
      <c r="G94" s="104"/>
      <c r="H94" s="105"/>
      <c r="I94" s="105"/>
    </row>
    <row r="95" spans="1:9" s="7" customFormat="1">
      <c r="A95" s="9"/>
      <c r="B95" s="9"/>
      <c r="C95" s="9"/>
      <c r="D95" s="9"/>
      <c r="E95" s="9"/>
      <c r="F95" s="6"/>
      <c r="G95" s="10"/>
      <c r="H95" s="98"/>
      <c r="I95" s="98"/>
    </row>
    <row r="96" spans="1:9" s="7" customFormat="1">
      <c r="A96" s="120"/>
      <c r="B96" s="9"/>
      <c r="C96" s="9"/>
      <c r="D96" s="9"/>
      <c r="E96" s="9"/>
      <c r="F96" s="6"/>
      <c r="G96" s="6"/>
      <c r="H96" s="98"/>
      <c r="I96" s="98"/>
    </row>
    <row r="97" spans="1:9" s="7" customFormat="1">
      <c r="A97" s="9"/>
      <c r="B97" s="9"/>
      <c r="C97" s="9"/>
      <c r="D97" s="9"/>
      <c r="E97" s="9"/>
      <c r="F97" s="6"/>
      <c r="G97" s="6"/>
      <c r="H97" s="98"/>
      <c r="I97" s="98"/>
    </row>
    <row r="98" spans="1:9" ht="15" thickBot="1">
      <c r="A98" s="9"/>
      <c r="B98" s="9"/>
      <c r="C98" s="9"/>
      <c r="D98" s="9"/>
      <c r="E98" s="9"/>
      <c r="F98" s="45"/>
      <c r="G98" s="46"/>
      <c r="H98" s="98"/>
      <c r="I98" s="98"/>
    </row>
    <row r="99" spans="1:9" ht="31" thickBot="1">
      <c r="A99" s="113" t="s">
        <v>494</v>
      </c>
      <c r="B99" s="114"/>
      <c r="C99" s="115" t="s">
        <v>495</v>
      </c>
      <c r="D99" s="116"/>
      <c r="E99" s="88"/>
      <c r="F99" s="115" t="s">
        <v>496</v>
      </c>
      <c r="G99" s="117"/>
      <c r="H99" s="118" t="s">
        <v>497</v>
      </c>
      <c r="I99" s="119" t="s">
        <v>498</v>
      </c>
    </row>
    <row r="100" spans="1:9">
      <c r="A100" s="106"/>
      <c r="B100" s="55"/>
      <c r="C100" s="19"/>
      <c r="D100" s="62"/>
      <c r="E100" s="4"/>
      <c r="F100" s="19"/>
      <c r="G100" s="45"/>
      <c r="H100" s="111"/>
      <c r="I100" s="129"/>
    </row>
    <row r="101" spans="1:9" ht="15">
      <c r="A101" s="51" t="s">
        <v>542</v>
      </c>
      <c r="B101" s="55"/>
      <c r="C101" s="86" t="s">
        <v>536</v>
      </c>
      <c r="D101" s="108"/>
      <c r="E101" s="22"/>
      <c r="F101" s="86" t="s">
        <v>470</v>
      </c>
      <c r="G101" s="45"/>
      <c r="H101" s="326">
        <f>IF(Merleg_m!U83=0,"",Merleg_m!U92/Merleg_m!U83)</f>
        <v>-1.1647530205928335E-2</v>
      </c>
      <c r="I101" s="325" t="e">
        <f>IF(Merleg_m!V83+Merleg_m!X83=0,"",Merleg_m!V92+Merleg_m!X92/(Merleg_m!V83+Merleg_m!X83))</f>
        <v>#REF!</v>
      </c>
    </row>
    <row r="102" spans="1:9" ht="15">
      <c r="A102" s="51"/>
      <c r="B102" s="55"/>
      <c r="C102" s="18" t="s">
        <v>533</v>
      </c>
      <c r="D102" s="108"/>
      <c r="E102" s="22"/>
      <c r="F102" s="18" t="s">
        <v>445</v>
      </c>
      <c r="G102" s="45"/>
      <c r="H102" s="326"/>
      <c r="I102" s="325"/>
    </row>
    <row r="103" spans="1:9">
      <c r="A103" s="51"/>
      <c r="B103" s="55"/>
      <c r="C103" s="6"/>
      <c r="D103" s="108"/>
      <c r="E103" s="22"/>
      <c r="F103" s="45"/>
      <c r="G103" s="46"/>
      <c r="H103" s="75"/>
      <c r="I103" s="76"/>
    </row>
    <row r="104" spans="1:9" ht="15">
      <c r="A104" s="51" t="s">
        <v>543</v>
      </c>
      <c r="B104" s="55"/>
      <c r="C104" s="86" t="s">
        <v>536</v>
      </c>
      <c r="D104" s="108"/>
      <c r="E104" s="22"/>
      <c r="F104" s="86" t="s">
        <v>470</v>
      </c>
      <c r="G104" s="45"/>
      <c r="H104" s="326">
        <f>IF(Merleg_m!U37=0,"",Merleg_m!U92/Merleg_m!U37)</f>
        <v>-8.8530395435766282E-2</v>
      </c>
      <c r="I104" s="325" t="e">
        <f>IF(Merleg_m!V37+Merleg_m!X37=0,"",Merleg_m!V92+Merleg_m!X92/(Merleg_m!V37+Merleg_m!X37))</f>
        <v>#REF!</v>
      </c>
    </row>
    <row r="105" spans="1:9" ht="15">
      <c r="A105" s="51"/>
      <c r="B105" s="55"/>
      <c r="C105" s="19" t="s">
        <v>500</v>
      </c>
      <c r="D105" s="108"/>
      <c r="E105" s="22"/>
      <c r="F105" s="19" t="s">
        <v>402</v>
      </c>
      <c r="G105" s="45"/>
      <c r="H105" s="326"/>
      <c r="I105" s="325"/>
    </row>
    <row r="106" spans="1:9">
      <c r="A106" s="51"/>
      <c r="B106" s="55"/>
      <c r="C106" s="4"/>
      <c r="D106" s="108"/>
      <c r="E106" s="22"/>
      <c r="F106" s="45"/>
      <c r="G106" s="45"/>
      <c r="H106" s="75"/>
      <c r="I106" s="76"/>
    </row>
    <row r="107" spans="1:9" ht="15">
      <c r="A107" s="51" t="s">
        <v>544</v>
      </c>
      <c r="B107" s="55"/>
      <c r="C107" s="86" t="s">
        <v>536</v>
      </c>
      <c r="D107" s="108"/>
      <c r="E107" s="22"/>
      <c r="F107" s="86" t="s">
        <v>470</v>
      </c>
      <c r="G107" s="4"/>
      <c r="H107" s="326">
        <f>IF(Merleg_m!U29=0,"",Merleg_m!U92/Merleg_m!U29)</f>
        <v>-3.8915485941996902E-3</v>
      </c>
      <c r="I107" s="325" t="e">
        <f>IF(Merleg_m!V29+Merleg_m!X29=0,"",(Merleg_m!V92+Merleg_m!X92)/(Merleg_m!V29+Merleg_m!X29))</f>
        <v>#REF!</v>
      </c>
    </row>
    <row r="108" spans="1:9">
      <c r="A108" s="51"/>
      <c r="B108" s="55"/>
      <c r="C108" s="6" t="s">
        <v>506</v>
      </c>
      <c r="D108" s="62"/>
      <c r="E108" s="4"/>
      <c r="F108" s="6" t="s">
        <v>412</v>
      </c>
      <c r="G108" s="4"/>
      <c r="H108" s="326"/>
      <c r="I108" s="325"/>
    </row>
    <row r="109" spans="1:9" ht="15" thickBot="1">
      <c r="A109" s="92"/>
      <c r="B109" s="109"/>
      <c r="C109" s="91"/>
      <c r="D109" s="110"/>
      <c r="E109" s="91"/>
      <c r="F109" s="107"/>
      <c r="G109" s="91"/>
      <c r="H109" s="112"/>
      <c r="I109" s="130"/>
    </row>
    <row r="110" spans="1:9">
      <c r="A110" s="4"/>
      <c r="B110" s="4"/>
      <c r="C110" s="4"/>
      <c r="D110" s="4"/>
      <c r="E110" s="4"/>
      <c r="F110" s="6"/>
      <c r="G110" s="4"/>
      <c r="H110" s="99"/>
      <c r="I110" s="99"/>
    </row>
    <row r="111" spans="1:9">
      <c r="A111" s="4"/>
      <c r="B111" s="4"/>
      <c r="C111" s="4"/>
      <c r="D111" s="4"/>
      <c r="E111" s="4"/>
      <c r="F111" s="6"/>
      <c r="G111" s="4"/>
      <c r="H111" s="99"/>
      <c r="I111" s="99"/>
    </row>
    <row r="112" spans="1:9">
      <c r="A112" s="4"/>
      <c r="B112" s="4"/>
      <c r="C112" s="4"/>
      <c r="D112" s="4"/>
      <c r="E112" s="4"/>
      <c r="F112" s="6"/>
      <c r="G112" s="4"/>
      <c r="H112" s="99"/>
      <c r="I112" s="99"/>
    </row>
    <row r="113" spans="1:9">
      <c r="I113" s="3"/>
    </row>
    <row r="114" spans="1:9">
      <c r="F114" s="1"/>
      <c r="G114" s="1"/>
      <c r="H114" s="85"/>
      <c r="I114" s="85"/>
    </row>
    <row r="115" spans="1:9" ht="15">
      <c r="A115" s="14" t="str">
        <f>Adatok!B2</f>
        <v>MOGYORÓD NONPROFIT KFT</v>
      </c>
      <c r="B115" s="14"/>
      <c r="C115" s="1"/>
      <c r="D115" s="1"/>
      <c r="E115" s="1"/>
      <c r="F115" s="1"/>
      <c r="G115" s="1"/>
      <c r="H115" s="85"/>
      <c r="I115" s="85"/>
    </row>
    <row r="117" spans="1:9" ht="15">
      <c r="A117" s="14" t="s">
        <v>545</v>
      </c>
      <c r="B117" s="14"/>
      <c r="C117" s="1"/>
      <c r="D117" s="1"/>
      <c r="E117" s="1"/>
      <c r="F117" s="1"/>
      <c r="G117" s="1"/>
      <c r="H117" s="85"/>
      <c r="I117" s="85"/>
    </row>
    <row r="118" spans="1:9" ht="15">
      <c r="A118" s="14"/>
      <c r="B118" s="14"/>
      <c r="C118" s="1"/>
      <c r="D118" s="1"/>
      <c r="E118" s="1"/>
      <c r="F118" s="1"/>
      <c r="G118" s="1"/>
      <c r="H118" s="85"/>
      <c r="I118" s="85"/>
    </row>
    <row r="119" spans="1:9" ht="15">
      <c r="A119" s="14" t="str">
        <f>Adatok!B6</f>
        <v>2025.</v>
      </c>
      <c r="B119" s="14"/>
      <c r="C119" s="1"/>
      <c r="D119" s="1"/>
      <c r="E119" s="1"/>
      <c r="F119" s="1"/>
      <c r="G119" s="1"/>
      <c r="H119" s="85"/>
      <c r="I119" s="85"/>
    </row>
    <row r="120" spans="1:9">
      <c r="F120" s="6"/>
      <c r="G120" s="4"/>
      <c r="H120" s="99"/>
      <c r="I120" s="99"/>
    </row>
    <row r="121" spans="1:9" ht="15" thickBot="1">
      <c r="A121" s="4"/>
      <c r="B121" s="4"/>
      <c r="C121" s="4"/>
      <c r="D121" s="4"/>
      <c r="E121" s="4"/>
      <c r="F121" s="6"/>
      <c r="G121" s="4"/>
      <c r="H121" s="99"/>
      <c r="I121" s="99"/>
    </row>
    <row r="122" spans="1:9" ht="15">
      <c r="A122" s="217" t="s">
        <v>121</v>
      </c>
      <c r="B122" s="218"/>
      <c r="C122" s="132" t="s">
        <v>122</v>
      </c>
      <c r="D122" s="131"/>
      <c r="E122" s="131"/>
      <c r="F122" s="133"/>
      <c r="G122" s="132" t="s">
        <v>124</v>
      </c>
      <c r="H122" s="131"/>
      <c r="I122" s="133"/>
    </row>
    <row r="123" spans="1:9" ht="15" thickBot="1">
      <c r="A123" s="219"/>
      <c r="B123" s="220"/>
      <c r="C123" s="134">
        <v>1000</v>
      </c>
      <c r="D123" s="239" t="s">
        <v>476</v>
      </c>
      <c r="E123" s="240"/>
      <c r="F123" s="241"/>
      <c r="G123" s="136">
        <v>1000</v>
      </c>
      <c r="H123" s="137"/>
      <c r="I123" s="135" t="s">
        <v>476</v>
      </c>
    </row>
    <row r="124" spans="1:9" s="17" customFormat="1" ht="18" customHeight="1">
      <c r="A124" s="213" t="s">
        <v>546</v>
      </c>
      <c r="B124" s="214"/>
      <c r="C124" s="181">
        <f>Merleg_m!U83</f>
        <v>193174</v>
      </c>
      <c r="D124" s="242" t="s">
        <v>5</v>
      </c>
      <c r="E124" s="243"/>
      <c r="F124" s="244"/>
      <c r="G124" s="266" t="e">
        <f>Merleg_m!X83+Merleg_m!V83</f>
        <v>#REF!</v>
      </c>
      <c r="H124" s="267"/>
      <c r="I124" s="182" t="s">
        <v>5</v>
      </c>
    </row>
    <row r="125" spans="1:9" s="17" customFormat="1" ht="36" customHeight="1">
      <c r="A125" s="215" t="s">
        <v>547</v>
      </c>
      <c r="B125" s="216"/>
      <c r="C125" s="183" t="e">
        <f>Merleg_m!#REF!</f>
        <v>#REF!</v>
      </c>
      <c r="D125" s="245" t="s">
        <v>5</v>
      </c>
      <c r="E125" s="246"/>
      <c r="F125" s="247"/>
      <c r="G125" s="268" t="e">
        <f>Merleg_m!#REF!+Merleg_m!#REF!</f>
        <v>#REF!</v>
      </c>
      <c r="H125" s="269"/>
      <c r="I125" s="184" t="s">
        <v>5</v>
      </c>
    </row>
    <row r="126" spans="1:9" s="17" customFormat="1" ht="36" customHeight="1">
      <c r="A126" s="215" t="s">
        <v>548</v>
      </c>
      <c r="B126" s="216"/>
      <c r="C126" s="183" t="e">
        <f>Merleg_m!#REF!</f>
        <v>#REF!</v>
      </c>
      <c r="D126" s="245" t="s">
        <v>5</v>
      </c>
      <c r="E126" s="246"/>
      <c r="F126" s="247"/>
      <c r="G126" s="268" t="e">
        <f>Merleg_m!#REF!+Merleg_m!#REF!</f>
        <v>#REF!</v>
      </c>
      <c r="H126" s="269"/>
      <c r="I126" s="184" t="s">
        <v>5</v>
      </c>
    </row>
    <row r="127" spans="1:9" s="17" customFormat="1" ht="30">
      <c r="A127" s="215" t="s">
        <v>549</v>
      </c>
      <c r="B127" s="216"/>
      <c r="C127" s="183" t="e">
        <f>SUM(C124:C126)</f>
        <v>#REF!</v>
      </c>
      <c r="D127" s="245" t="s">
        <v>5</v>
      </c>
      <c r="E127" s="246"/>
      <c r="F127" s="247"/>
      <c r="G127" s="268" t="e">
        <f>SUM(G124:G126)</f>
        <v>#REF!</v>
      </c>
      <c r="H127" s="269"/>
      <c r="I127" s="184" t="s">
        <v>5</v>
      </c>
    </row>
    <row r="128" spans="1:9" s="17" customFormat="1" ht="18" customHeight="1" thickBot="1">
      <c r="A128" s="213" t="s">
        <v>550</v>
      </c>
      <c r="B128" s="214"/>
      <c r="C128" s="181">
        <f>Merleg_m!U85</f>
        <v>219230</v>
      </c>
      <c r="D128" s="248" t="s">
        <v>5</v>
      </c>
      <c r="E128" s="249"/>
      <c r="F128" s="250"/>
      <c r="G128" s="270">
        <f>Merleg_m!X85+Merleg_m!V85</f>
        <v>268034</v>
      </c>
      <c r="H128" s="271"/>
      <c r="I128" s="182" t="s">
        <v>5</v>
      </c>
    </row>
    <row r="129" spans="1:9" s="177" customFormat="1" ht="18" customHeight="1" thickBot="1">
      <c r="A129" s="302" t="s">
        <v>551</v>
      </c>
      <c r="B129" s="303"/>
      <c r="C129" s="178" t="e">
        <f>SUM(C127:C128)</f>
        <v>#REF!</v>
      </c>
      <c r="D129" s="251">
        <v>1</v>
      </c>
      <c r="E129" s="252"/>
      <c r="F129" s="253"/>
      <c r="G129" s="272" t="e">
        <f>SUM(G127:G128)</f>
        <v>#REF!</v>
      </c>
      <c r="H129" s="274"/>
      <c r="I129" s="180">
        <v>1</v>
      </c>
    </row>
    <row r="130" spans="1:9" s="17" customFormat="1" ht="18" customHeight="1">
      <c r="A130" s="213" t="s">
        <v>552</v>
      </c>
      <c r="B130" s="214"/>
      <c r="C130" s="181" t="e">
        <f>Merleg_m!#REF!</f>
        <v>#REF!</v>
      </c>
      <c r="D130" s="254" t="e">
        <f>IF(C129=0,"",C130/C129)</f>
        <v>#REF!</v>
      </c>
      <c r="E130" s="255"/>
      <c r="F130" s="256"/>
      <c r="G130" s="266" t="e">
        <f>Merleg_m!#REF!+Merleg_m!#REF!</f>
        <v>#REF!</v>
      </c>
      <c r="H130" s="267"/>
      <c r="I130" s="76" t="e">
        <f>IF(G129=0,"",G130/G129)</f>
        <v>#REF!</v>
      </c>
    </row>
    <row r="131" spans="1:9" s="17" customFormat="1" ht="30">
      <c r="A131" s="215" t="s">
        <v>553</v>
      </c>
      <c r="B131" s="216"/>
      <c r="C131" s="183" t="e">
        <f>Merleg_m!#REF!</f>
        <v>#REF!</v>
      </c>
      <c r="D131" s="257" t="e">
        <f>IF(C129=0,"",C131/C129)</f>
        <v>#REF!</v>
      </c>
      <c r="E131" s="258"/>
      <c r="F131" s="259"/>
      <c r="G131" s="268" t="e">
        <f>Merleg_m!#REF!+Merleg_m!#REF!</f>
        <v>#REF!</v>
      </c>
      <c r="H131" s="269"/>
      <c r="I131" s="185" t="e">
        <f>IF(G129=0,"",G131/G129)</f>
        <v>#REF!</v>
      </c>
    </row>
    <row r="132" spans="1:9" s="17" customFormat="1" ht="18" customHeight="1">
      <c r="A132" s="215" t="s">
        <v>554</v>
      </c>
      <c r="B132" s="216"/>
      <c r="C132" s="183" t="e">
        <f>Merleg_m!#REF!</f>
        <v>#REF!</v>
      </c>
      <c r="D132" s="257" t="e">
        <f>IF(C129=0,"",C132/C129)</f>
        <v>#REF!</v>
      </c>
      <c r="E132" s="258"/>
      <c r="F132" s="259"/>
      <c r="G132" s="268" t="e">
        <f>Merleg_m!#REF!+Merleg_m!#REF!</f>
        <v>#REF!</v>
      </c>
      <c r="H132" s="269"/>
      <c r="I132" s="185" t="e">
        <f>IF(G129=0,"",G132/G129)</f>
        <v>#REF!</v>
      </c>
    </row>
    <row r="133" spans="1:9" s="17" customFormat="1" ht="18" customHeight="1" thickBot="1">
      <c r="A133" s="213" t="s">
        <v>555</v>
      </c>
      <c r="B133" s="214"/>
      <c r="C133" s="181" t="e">
        <f>Merleg_m!#REF!</f>
        <v>#REF!</v>
      </c>
      <c r="D133" s="260" t="e">
        <f>IF(C129=0,"",C133/C129)</f>
        <v>#REF!</v>
      </c>
      <c r="E133" s="261"/>
      <c r="F133" s="262"/>
      <c r="G133" s="270" t="e">
        <f>Merleg_m!#REF!+Merleg_m!#REF!</f>
        <v>#REF!</v>
      </c>
      <c r="H133" s="271"/>
      <c r="I133" s="76" t="e">
        <f>IF(G129=0,"",G133/G129)</f>
        <v>#REF!</v>
      </c>
    </row>
    <row r="134" spans="1:9" s="177" customFormat="1" ht="36" customHeight="1" thickBot="1">
      <c r="A134" s="302" t="s">
        <v>556</v>
      </c>
      <c r="B134" s="303"/>
      <c r="C134" s="178" t="e">
        <f>Merleg_m!#REF!</f>
        <v>#REF!</v>
      </c>
      <c r="D134" s="263" t="e">
        <f>IF(C129=0,"",C134/C129)</f>
        <v>#REF!</v>
      </c>
      <c r="E134" s="264"/>
      <c r="F134" s="265"/>
      <c r="G134" s="272" t="e">
        <f>Merleg_m!#REF!+Merleg_m!#REF!</f>
        <v>#REF!</v>
      </c>
      <c r="H134" s="273" t="e">
        <f>Merleg_m!#REF!</f>
        <v>#REF!</v>
      </c>
      <c r="I134" s="179" t="e">
        <f>IF(G129=0,"",G134/G129)</f>
        <v>#REF!</v>
      </c>
    </row>
    <row r="135" spans="1:9" s="17" customFormat="1" ht="18" customHeight="1">
      <c r="A135" s="213" t="s">
        <v>557</v>
      </c>
      <c r="B135" s="214"/>
      <c r="C135" s="181" t="e">
        <f>Merleg_m!#REF!</f>
        <v>#REF!</v>
      </c>
      <c r="D135" s="254" t="e">
        <f>IF(C129=0,"",C135/C129)</f>
        <v>#REF!</v>
      </c>
      <c r="E135" s="255"/>
      <c r="F135" s="256"/>
      <c r="G135" s="266" t="e">
        <f>Merleg_m!#REF!+Merleg_m!#REF!</f>
        <v>#REF!</v>
      </c>
      <c r="H135" s="267" t="e">
        <f>Merleg_m!#REF!</f>
        <v>#REF!</v>
      </c>
      <c r="I135" s="76" t="e">
        <f>IF(G129=0,"",G135/G129)</f>
        <v>#REF!</v>
      </c>
    </row>
    <row r="136" spans="1:9" s="17" customFormat="1" ht="15">
      <c r="A136" s="215" t="s">
        <v>558</v>
      </c>
      <c r="B136" s="216"/>
      <c r="C136" s="183" t="e">
        <f>Merleg_m!#REF!</f>
        <v>#REF!</v>
      </c>
      <c r="D136" s="257" t="e">
        <f>IF(C129=0,"",C136/C129)</f>
        <v>#REF!</v>
      </c>
      <c r="E136" s="258"/>
      <c r="F136" s="259"/>
      <c r="G136" s="268" t="e">
        <f>Merleg_m!#REF!+Merleg_m!#REF!</f>
        <v>#REF!</v>
      </c>
      <c r="H136" s="269"/>
      <c r="I136" s="185" t="e">
        <f>IF(G129=0,"",G136/G129)</f>
        <v>#REF!</v>
      </c>
    </row>
    <row r="137" spans="1:9" s="17" customFormat="1" ht="18" customHeight="1" thickBot="1">
      <c r="A137" s="213" t="s">
        <v>559</v>
      </c>
      <c r="B137" s="214"/>
      <c r="C137" s="181" t="e">
        <f>Merleg_m!#REF!</f>
        <v>#REF!</v>
      </c>
      <c r="D137" s="260" t="e">
        <f>IF(C129=0,"",C137/C129)</f>
        <v>#REF!</v>
      </c>
      <c r="E137" s="261"/>
      <c r="F137" s="262"/>
      <c r="G137" s="270" t="e">
        <f>Merleg_m!#REF!+Merleg_m!#REF!</f>
        <v>#REF!</v>
      </c>
      <c r="H137" s="271"/>
      <c r="I137" s="76" t="e">
        <f>IF(G129=0,"",G137/G129)</f>
        <v>#REF!</v>
      </c>
    </row>
    <row r="138" spans="1:9" s="177" customFormat="1" ht="36" customHeight="1" thickBot="1">
      <c r="A138" s="312" t="s">
        <v>560</v>
      </c>
      <c r="B138" s="303"/>
      <c r="C138" s="178">
        <f>Merleg_m!U88</f>
        <v>230738</v>
      </c>
      <c r="D138" s="263" t="e">
        <f>IF(C129=0,"",C138/C129)</f>
        <v>#REF!</v>
      </c>
      <c r="E138" s="264"/>
      <c r="F138" s="265"/>
      <c r="G138" s="272" t="e">
        <f>Merleg_m!X88+Merleg_m!V88</f>
        <v>#REF!</v>
      </c>
      <c r="H138" s="274"/>
      <c r="I138" s="179" t="e">
        <f>IF(G129=0,"",G138/G129)</f>
        <v>#REF!</v>
      </c>
    </row>
    <row r="139" spans="1:9" s="17" customFormat="1" ht="18" customHeight="1">
      <c r="A139" s="213" t="s">
        <v>561</v>
      </c>
      <c r="B139" s="214"/>
      <c r="C139" s="181">
        <f>Merleg_m!U89</f>
        <v>12613</v>
      </c>
      <c r="D139" s="254" t="e">
        <f>IF(C129=0,"",C139/C129)</f>
        <v>#REF!</v>
      </c>
      <c r="E139" s="255"/>
      <c r="F139" s="256"/>
      <c r="G139" s="266">
        <f>Merleg_m!X89+Merleg_m!V89</f>
        <v>30456</v>
      </c>
      <c r="H139" s="267"/>
      <c r="I139" s="76" t="e">
        <f>IF(G129=0,"",G139/G129)</f>
        <v>#REF!</v>
      </c>
    </row>
    <row r="140" spans="1:9" s="17" customFormat="1" ht="18" customHeight="1">
      <c r="A140" s="215" t="s">
        <v>219</v>
      </c>
      <c r="B140" s="216"/>
      <c r="C140" s="183">
        <f>Merleg_m!U90</f>
        <v>18838</v>
      </c>
      <c r="D140" s="257" t="e">
        <f>IF(C129=0,"",C140/C129)</f>
        <v>#REF!</v>
      </c>
      <c r="E140" s="258"/>
      <c r="F140" s="259"/>
      <c r="G140" s="268">
        <f>Merleg_m!X90+Merleg_m!V90</f>
        <v>25273</v>
      </c>
      <c r="H140" s="269"/>
      <c r="I140" s="185" t="e">
        <f>IF(G129=0,"",G140/G129)</f>
        <v>#REF!</v>
      </c>
    </row>
    <row r="141" spans="1:9" s="17" customFormat="1" ht="18" customHeight="1" thickBot="1">
      <c r="A141" s="213" t="s">
        <v>220</v>
      </c>
      <c r="B141" s="214"/>
      <c r="C141" s="181" t="e">
        <f>Merleg_m!#REF!</f>
        <v>#REF!</v>
      </c>
      <c r="D141" s="260" t="e">
        <f>IF(C129=0,"",C141/C129)</f>
        <v>#REF!</v>
      </c>
      <c r="E141" s="261"/>
      <c r="F141" s="262"/>
      <c r="G141" s="270" t="e">
        <f>Merleg_m!#REF!+Merleg_m!#REF!</f>
        <v>#REF!</v>
      </c>
      <c r="H141" s="271"/>
      <c r="I141" s="76" t="e">
        <f>IF(G129=0,"",G141/G129)</f>
        <v>#REF!</v>
      </c>
    </row>
    <row r="142" spans="1:9" s="177" customFormat="1" ht="31" thickBot="1">
      <c r="A142" s="302" t="s">
        <v>562</v>
      </c>
      <c r="B142" s="303"/>
      <c r="C142" s="178" t="e">
        <f>SUM(C134,C138:C141)</f>
        <v>#REF!</v>
      </c>
      <c r="D142" s="263" t="e">
        <f>IF(C129=0,"",C142/C129)</f>
        <v>#REF!</v>
      </c>
      <c r="E142" s="264"/>
      <c r="F142" s="265"/>
      <c r="G142" s="272" t="e">
        <f>SUM(G134,G138:G141)</f>
        <v>#REF!</v>
      </c>
      <c r="H142" s="274"/>
      <c r="I142" s="179" t="e">
        <f>IF(G129=0,"",G142/G129)</f>
        <v>#REF!</v>
      </c>
    </row>
    <row r="143" spans="1:9" s="177" customFormat="1" ht="36" customHeight="1" thickBot="1">
      <c r="A143" s="302" t="s">
        <v>536</v>
      </c>
      <c r="B143" s="303"/>
      <c r="C143" s="178">
        <f>Merleg_m!U92</f>
        <v>-2250</v>
      </c>
      <c r="D143" s="263" t="e">
        <f>IF(C129=0,"",C143/C129)</f>
        <v>#REF!</v>
      </c>
      <c r="E143" s="264"/>
      <c r="F143" s="265"/>
      <c r="G143" s="272" t="e">
        <f>Merleg_m!X92+Merleg_m!V92</f>
        <v>#REF!</v>
      </c>
      <c r="H143" s="274"/>
      <c r="I143" s="179" t="e">
        <f>IF(G129=0,"",G143/G129)</f>
        <v>#REF!</v>
      </c>
    </row>
    <row r="144" spans="1:9">
      <c r="A144" s="4"/>
      <c r="B144" s="4"/>
      <c r="C144" s="4"/>
      <c r="D144" s="4"/>
      <c r="E144" s="4"/>
      <c r="F144" s="6"/>
      <c r="G144" s="4"/>
      <c r="H144" s="99"/>
      <c r="I144" s="99"/>
    </row>
    <row r="145" spans="1:9">
      <c r="A145" s="4"/>
      <c r="B145" s="4"/>
      <c r="C145" s="4"/>
      <c r="D145" s="4"/>
      <c r="E145" s="4"/>
      <c r="F145" s="6"/>
      <c r="G145" s="4"/>
      <c r="H145" s="99"/>
      <c r="I145" s="99"/>
    </row>
    <row r="146" spans="1:9">
      <c r="A146" s="4"/>
      <c r="B146" s="4"/>
      <c r="C146" s="4"/>
      <c r="D146" s="4"/>
      <c r="E146" s="4"/>
      <c r="F146" s="6"/>
      <c r="G146" s="4"/>
      <c r="H146" s="99"/>
      <c r="I146" s="99"/>
    </row>
  </sheetData>
  <sheetProtection sheet="1" objects="1" scenarios="1"/>
  <phoneticPr fontId="25" type="noConversion"/>
  <printOptions horizontalCentered="1"/>
  <pageMargins left="0.39370078740157483" right="0.39370078740157483" top="1.3779527559055118" bottom="0.98425196850393704" header="1.1023622047244095" footer="0.51181102362204722"/>
  <pageSetup paperSize="9" orientation="portrait" verticalDpi="0"/>
  <headerFooter alignWithMargins="0">
    <oddHeader>&amp;R&amp;"Garamond,Regular"Beilage &amp;P.</oddHeader>
  </headerFooter>
  <rowBreaks count="3" manualBreakCount="3">
    <brk id="32" max="65535" man="1"/>
    <brk id="70" max="65535" man="1"/>
    <brk id="111" max="6553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4575B-D2C9-6844-A72E-F898B83EB93C}">
  <dimension ref="A1:AB168"/>
  <sheetViews>
    <sheetView showGridLines="0" showZeros="0" workbookViewId="0">
      <selection activeCell="D154" sqref="D154"/>
    </sheetView>
  </sheetViews>
  <sheetFormatPr baseColWidth="10" defaultColWidth="2.59765625" defaultRowHeight="14"/>
  <cols>
    <col min="1" max="1" width="3.3984375" style="143" customWidth="1"/>
    <col min="2" max="20" width="2.59765625" style="141" customWidth="1"/>
    <col min="21" max="21" width="13.3984375" style="402" customWidth="1"/>
    <col min="22" max="22" width="14.3984375" style="402" hidden="1" customWidth="1"/>
    <col min="23" max="23" width="12.796875" style="377" customWidth="1"/>
    <col min="24" max="16384" width="2.59765625" style="3"/>
  </cols>
  <sheetData>
    <row r="1" spans="1:28">
      <c r="U1" s="387"/>
      <c r="V1" s="387"/>
      <c r="W1" s="367"/>
      <c r="X1" s="2"/>
    </row>
    <row r="2" spans="1:28" ht="15">
      <c r="A2" s="140">
        <f>Adatok!D2</f>
        <v>1</v>
      </c>
      <c r="B2" s="140">
        <f>Adatok!E2</f>
        <v>2</v>
      </c>
      <c r="C2" s="140">
        <f>Adatok!F2</f>
        <v>4</v>
      </c>
      <c r="D2" s="140">
        <f>Adatok!G2</f>
        <v>7</v>
      </c>
      <c r="E2" s="140">
        <f>Adatok!H2</f>
        <v>2</v>
      </c>
      <c r="F2" s="140">
        <f>Adatok!I2</f>
        <v>7</v>
      </c>
      <c r="G2" s="140">
        <f>Adatok!J2</f>
        <v>0</v>
      </c>
      <c r="H2" s="297">
        <f>Adatok!K2</f>
        <v>1</v>
      </c>
      <c r="I2" s="299">
        <f>Adatok!L2</f>
        <v>5</v>
      </c>
      <c r="J2" s="140">
        <f>Adatok!M2</f>
        <v>1</v>
      </c>
      <c r="K2" s="140">
        <f>Adatok!N2</f>
        <v>7</v>
      </c>
      <c r="L2" s="297">
        <f>Adatok!O2</f>
        <v>0</v>
      </c>
      <c r="M2" s="299">
        <f>Adatok!P2</f>
        <v>1</v>
      </c>
      <c r="N2" s="140">
        <f>Adatok!Q2</f>
        <v>1</v>
      </c>
      <c r="O2" s="297">
        <f>Adatok!R2</f>
        <v>3</v>
      </c>
      <c r="P2" s="299">
        <f>Adatok!S2</f>
        <v>1</v>
      </c>
      <c r="Q2" s="140">
        <f>Adatok!T2</f>
        <v>3</v>
      </c>
      <c r="S2" s="236"/>
      <c r="T2" s="237"/>
      <c r="U2" s="388"/>
      <c r="V2" s="388"/>
      <c r="W2" s="388"/>
      <c r="X2" s="237"/>
      <c r="Y2" s="237"/>
      <c r="Z2" s="237"/>
      <c r="AA2" s="237"/>
      <c r="AB2" s="237"/>
    </row>
    <row r="3" spans="1:28" ht="6" customHeight="1">
      <c r="S3" s="237"/>
      <c r="T3" s="237"/>
      <c r="U3" s="388"/>
      <c r="V3" s="388"/>
      <c r="W3" s="388"/>
      <c r="X3" s="237"/>
      <c r="Y3" s="237"/>
      <c r="Z3" s="237"/>
      <c r="AA3" s="237"/>
      <c r="AB3" s="237"/>
    </row>
    <row r="4" spans="1:28">
      <c r="A4" s="314" t="s">
        <v>269</v>
      </c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  <c r="N4" s="314"/>
      <c r="O4" s="314"/>
      <c r="P4" s="314"/>
      <c r="Q4" s="314"/>
      <c r="S4" s="237"/>
      <c r="T4" s="237"/>
      <c r="U4" s="388"/>
      <c r="V4" s="388"/>
      <c r="W4" s="388"/>
      <c r="X4" s="237"/>
      <c r="Y4" s="237"/>
      <c r="Z4" s="237"/>
      <c r="AA4" s="237"/>
      <c r="AB4" s="237"/>
    </row>
    <row r="5" spans="1:28" ht="7.5" customHeight="1">
      <c r="S5" s="237"/>
      <c r="T5" s="237"/>
      <c r="U5" s="388"/>
      <c r="V5" s="388"/>
      <c r="W5" s="388"/>
      <c r="X5" s="237"/>
      <c r="Y5" s="237"/>
      <c r="Z5" s="237"/>
      <c r="AA5" s="237"/>
      <c r="AB5" s="237"/>
    </row>
    <row r="6" spans="1:28" ht="15">
      <c r="A6" s="140">
        <f>Adatok!D6</f>
        <v>1</v>
      </c>
      <c r="B6" s="140">
        <f>Adatok!E6</f>
        <v>3</v>
      </c>
      <c r="C6" s="140" t="str">
        <f>Adatok!F6</f>
        <v>-</v>
      </c>
      <c r="D6" s="140">
        <f>Adatok!G6</f>
        <v>0</v>
      </c>
      <c r="E6" s="140">
        <f>Adatok!H6</f>
        <v>9</v>
      </c>
      <c r="F6" s="140" t="str">
        <f>Adatok!I6</f>
        <v>-</v>
      </c>
      <c r="G6" s="140">
        <f>Adatok!J6</f>
        <v>0</v>
      </c>
      <c r="H6" s="140">
        <f>Adatok!K6</f>
        <v>8</v>
      </c>
      <c r="I6" s="140">
        <f>Adatok!L6</f>
        <v>4</v>
      </c>
      <c r="J6" s="140">
        <f>Adatok!M6</f>
        <v>9</v>
      </c>
      <c r="K6" s="140">
        <f>Adatok!N6</f>
        <v>6</v>
      </c>
      <c r="L6" s="140">
        <f>Adatok!O6</f>
        <v>4</v>
      </c>
      <c r="S6" s="237"/>
      <c r="T6" s="237"/>
      <c r="U6" s="388"/>
      <c r="V6" s="388"/>
      <c r="W6" s="388"/>
      <c r="X6" s="237"/>
      <c r="Y6" s="237"/>
      <c r="Z6" s="237"/>
      <c r="AA6" s="237"/>
      <c r="AB6" s="237"/>
    </row>
    <row r="7" spans="1:28" ht="7.5" customHeight="1">
      <c r="S7" s="237"/>
      <c r="T7" s="237"/>
      <c r="U7" s="388"/>
      <c r="V7" s="388"/>
      <c r="W7" s="388"/>
      <c r="X7" s="237"/>
      <c r="Y7" s="237"/>
      <c r="Z7" s="237"/>
      <c r="AA7" s="237"/>
      <c r="AB7" s="237"/>
    </row>
    <row r="8" spans="1:28">
      <c r="A8" s="314" t="s">
        <v>270</v>
      </c>
      <c r="B8" s="314"/>
      <c r="C8" s="314"/>
      <c r="D8" s="314"/>
      <c r="E8" s="314"/>
      <c r="F8" s="314"/>
      <c r="G8" s="314"/>
      <c r="H8" s="314"/>
      <c r="I8" s="314"/>
      <c r="J8" s="314"/>
      <c r="K8" s="314"/>
      <c r="L8" s="314"/>
      <c r="S8" s="237"/>
      <c r="T8" s="237"/>
      <c r="U8" s="388"/>
      <c r="V8" s="388"/>
      <c r="W8" s="388"/>
      <c r="X8" s="237"/>
      <c r="Y8" s="237"/>
      <c r="Z8" s="237"/>
      <c r="AA8" s="237"/>
      <c r="AB8" s="237"/>
    </row>
    <row r="9" spans="1:28" ht="6.75" customHeight="1">
      <c r="S9" s="237"/>
      <c r="T9" s="237"/>
      <c r="U9" s="388"/>
      <c r="V9" s="388"/>
      <c r="W9" s="388"/>
      <c r="X9" s="237"/>
      <c r="Y9" s="237"/>
      <c r="Z9" s="237"/>
      <c r="AA9" s="237"/>
      <c r="AB9" s="237"/>
    </row>
    <row r="10" spans="1:28" s="141" customFormat="1" ht="24" customHeight="1">
      <c r="A10" s="143"/>
      <c r="S10" s="237"/>
      <c r="T10" s="237"/>
      <c r="U10" s="388"/>
      <c r="V10" s="388"/>
      <c r="W10" s="388"/>
      <c r="X10" s="237"/>
      <c r="Y10" s="237"/>
      <c r="Z10" s="237"/>
      <c r="AA10" s="237"/>
      <c r="AB10" s="237"/>
    </row>
    <row r="11" spans="1:28" s="145" customFormat="1" ht="16">
      <c r="A11" s="144" t="str">
        <f>CONCATENATE("The ",Adatok!B6," Financial Statement of ",Adatok!B2)</f>
        <v>The 2025. Financial Statement of MOGYORÓD NONPROFIT KFT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385"/>
      <c r="V11" s="385"/>
      <c r="W11" s="385"/>
    </row>
    <row r="12" spans="1:28" s="141" customFormat="1">
      <c r="A12" s="143"/>
      <c r="U12" s="167"/>
      <c r="V12" s="167"/>
      <c r="W12" s="371"/>
    </row>
    <row r="13" spans="1:28" s="141" customFormat="1" ht="6.75" customHeight="1">
      <c r="A13" s="143"/>
      <c r="U13" s="167"/>
      <c r="V13" s="167"/>
      <c r="W13" s="371"/>
    </row>
    <row r="14" spans="1:28" s="141" customFormat="1" ht="15">
      <c r="A14" s="319" t="s">
        <v>271</v>
      </c>
      <c r="B14" s="320"/>
      <c r="C14" s="320"/>
      <c r="D14" s="320"/>
      <c r="E14" s="320"/>
      <c r="F14" s="320"/>
      <c r="G14" s="320"/>
      <c r="H14" s="320"/>
      <c r="I14" s="320"/>
      <c r="J14" s="320"/>
      <c r="K14" s="320"/>
      <c r="U14" s="167"/>
      <c r="V14" s="167"/>
      <c r="W14" s="371"/>
    </row>
    <row r="15" spans="1:28" s="141" customFormat="1" ht="6" customHeight="1">
      <c r="A15" s="143"/>
      <c r="U15" s="167"/>
      <c r="V15" s="167"/>
      <c r="W15" s="371"/>
    </row>
    <row r="16" spans="1:28" s="141" customFormat="1" ht="15" thickBot="1">
      <c r="A16" s="143"/>
      <c r="U16" s="167"/>
      <c r="V16" s="167"/>
      <c r="W16" s="389" t="s">
        <v>272</v>
      </c>
    </row>
    <row r="17" spans="1:23" s="141" customFormat="1" ht="32.25" customHeight="1" thickBot="1">
      <c r="A17" s="147"/>
      <c r="B17" s="315" t="s">
        <v>273</v>
      </c>
      <c r="C17" s="316"/>
      <c r="D17" s="316"/>
      <c r="E17" s="316"/>
      <c r="F17" s="316"/>
      <c r="G17" s="316"/>
      <c r="H17" s="316"/>
      <c r="I17" s="316"/>
      <c r="J17" s="316"/>
      <c r="K17" s="316"/>
      <c r="L17" s="316"/>
      <c r="M17" s="316"/>
      <c r="N17" s="316"/>
      <c r="O17" s="316"/>
      <c r="P17" s="316"/>
      <c r="Q17" s="316"/>
      <c r="R17" s="316"/>
      <c r="S17" s="316"/>
      <c r="T17" s="317"/>
      <c r="U17" s="390" t="s">
        <v>274</v>
      </c>
      <c r="V17" s="391" t="s">
        <v>275</v>
      </c>
      <c r="W17" s="392" t="s">
        <v>276</v>
      </c>
    </row>
    <row r="18" spans="1:23" ht="12.75" customHeight="1">
      <c r="A18" s="150" t="s">
        <v>13</v>
      </c>
      <c r="B18" s="221" t="s">
        <v>277</v>
      </c>
      <c r="C18" s="222"/>
      <c r="D18" s="222"/>
      <c r="E18" s="222"/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  <c r="R18" s="222"/>
      <c r="S18" s="222"/>
      <c r="T18" s="222"/>
      <c r="U18" s="393">
        <f>Merleg_m!U19</f>
        <v>346819</v>
      </c>
      <c r="V18" s="393" t="e">
        <f>Merleg_m!V19</f>
        <v>#REF!</v>
      </c>
      <c r="W18" s="394">
        <f>Merleg_m!X19</f>
        <v>437234</v>
      </c>
    </row>
    <row r="19" spans="1:23" ht="12.75" customHeight="1">
      <c r="A19" s="153" t="s">
        <v>14</v>
      </c>
      <c r="B19" s="223" t="s">
        <v>278</v>
      </c>
      <c r="C19" s="224"/>
      <c r="D19" s="224"/>
      <c r="E19" s="224"/>
      <c r="F19" s="224"/>
      <c r="G19" s="224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  <c r="S19" s="224"/>
      <c r="T19" s="224"/>
      <c r="U19" s="395">
        <f>Merleg_m!U20</f>
        <v>2</v>
      </c>
      <c r="V19" s="395" t="e">
        <f>Merleg_m!V20</f>
        <v>#REF!</v>
      </c>
      <c r="W19" s="357">
        <f>Merleg_m!X20</f>
        <v>0</v>
      </c>
    </row>
    <row r="20" spans="1:23" ht="12.75" hidden="1" customHeight="1">
      <c r="A20" s="153" t="s">
        <v>15</v>
      </c>
      <c r="B20" s="223" t="s">
        <v>279</v>
      </c>
      <c r="C20" s="224"/>
      <c r="D20" s="224"/>
      <c r="E20" s="224"/>
      <c r="F20" s="224"/>
      <c r="G20" s="224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  <c r="S20" s="224"/>
      <c r="T20" s="224"/>
      <c r="U20" s="396" t="e">
        <f>Merleg_m!#REF!</f>
        <v>#REF!</v>
      </c>
      <c r="V20" s="396" t="e">
        <f>Merleg_m!#REF!</f>
        <v>#REF!</v>
      </c>
      <c r="W20" s="380" t="e">
        <f>Merleg_m!#REF!</f>
        <v>#REF!</v>
      </c>
    </row>
    <row r="21" spans="1:23" ht="12.75" hidden="1" customHeight="1">
      <c r="A21" s="153" t="s">
        <v>16</v>
      </c>
      <c r="B21" s="223" t="s">
        <v>280</v>
      </c>
      <c r="C21" s="224"/>
      <c r="D21" s="224"/>
      <c r="E21" s="224"/>
      <c r="F21" s="224"/>
      <c r="G21" s="224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  <c r="S21" s="224"/>
      <c r="T21" s="224"/>
      <c r="U21" s="396" t="e">
        <f>Merleg_m!#REF!</f>
        <v>#REF!</v>
      </c>
      <c r="V21" s="396" t="e">
        <f>Merleg_m!#REF!</f>
        <v>#REF!</v>
      </c>
      <c r="W21" s="380" t="e">
        <f>Merleg_m!#REF!</f>
        <v>#REF!</v>
      </c>
    </row>
    <row r="22" spans="1:23" ht="12.75" hidden="1" customHeight="1">
      <c r="A22" s="153" t="s">
        <v>17</v>
      </c>
      <c r="B22" s="223" t="s">
        <v>281</v>
      </c>
      <c r="C22" s="224"/>
      <c r="D22" s="224"/>
      <c r="E22" s="224"/>
      <c r="F22" s="224"/>
      <c r="G22" s="224"/>
      <c r="H22" s="224"/>
      <c r="I22" s="224"/>
      <c r="J22" s="224"/>
      <c r="K22" s="224"/>
      <c r="L22" s="224"/>
      <c r="M22" s="224"/>
      <c r="N22" s="224"/>
      <c r="O22" s="224"/>
      <c r="P22" s="224"/>
      <c r="Q22" s="224"/>
      <c r="R22" s="224"/>
      <c r="S22" s="224"/>
      <c r="T22" s="224"/>
      <c r="U22" s="396" t="e">
        <f>Merleg_m!#REF!</f>
        <v>#REF!</v>
      </c>
      <c r="V22" s="396" t="e">
        <f>Merleg_m!#REF!</f>
        <v>#REF!</v>
      </c>
      <c r="W22" s="380" t="e">
        <f>Merleg_m!#REF!</f>
        <v>#REF!</v>
      </c>
    </row>
    <row r="23" spans="1:23" ht="12.75" hidden="1" customHeight="1">
      <c r="A23" s="153" t="s">
        <v>18</v>
      </c>
      <c r="B23" s="223" t="s">
        <v>282</v>
      </c>
      <c r="C23" s="224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24"/>
      <c r="Q23" s="224"/>
      <c r="R23" s="224"/>
      <c r="S23" s="224"/>
      <c r="T23" s="224"/>
      <c r="U23" s="396" t="e">
        <f>Merleg_m!#REF!</f>
        <v>#REF!</v>
      </c>
      <c r="V23" s="396" t="e">
        <f>Merleg_m!#REF!</f>
        <v>#REF!</v>
      </c>
      <c r="W23" s="380" t="e">
        <f>Merleg_m!#REF!</f>
        <v>#REF!</v>
      </c>
    </row>
    <row r="24" spans="1:23" ht="12.75" hidden="1" customHeight="1">
      <c r="A24" s="153" t="s">
        <v>19</v>
      </c>
      <c r="B24" s="223" t="s">
        <v>283</v>
      </c>
      <c r="C24" s="224"/>
      <c r="D24" s="224"/>
      <c r="E24" s="224"/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  <c r="S24" s="224"/>
      <c r="T24" s="224"/>
      <c r="U24" s="396" t="e">
        <f>Merleg_m!#REF!</f>
        <v>#REF!</v>
      </c>
      <c r="V24" s="396" t="e">
        <f>Merleg_m!#REF!</f>
        <v>#REF!</v>
      </c>
      <c r="W24" s="380" t="e">
        <f>Merleg_m!#REF!</f>
        <v>#REF!</v>
      </c>
    </row>
    <row r="25" spans="1:23" ht="12.75" hidden="1" customHeight="1">
      <c r="A25" s="156" t="s">
        <v>20</v>
      </c>
      <c r="B25" s="223" t="s">
        <v>284</v>
      </c>
      <c r="C25" s="224"/>
      <c r="D25" s="224"/>
      <c r="E25" s="224"/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  <c r="S25" s="224"/>
      <c r="T25" s="224"/>
      <c r="U25" s="396" t="e">
        <f>Merleg_m!#REF!</f>
        <v>#REF!</v>
      </c>
      <c r="V25" s="396" t="e">
        <f>Merleg_m!#REF!</f>
        <v>#REF!</v>
      </c>
      <c r="W25" s="380" t="e">
        <f>Merleg_m!#REF!</f>
        <v>#REF!</v>
      </c>
    </row>
    <row r="26" spans="1:23" ht="12.75" customHeight="1">
      <c r="A26" s="156" t="s">
        <v>21</v>
      </c>
      <c r="B26" s="223" t="s">
        <v>285</v>
      </c>
      <c r="C26" s="224"/>
      <c r="D26" s="224"/>
      <c r="E26" s="224"/>
      <c r="F26" s="224"/>
      <c r="G26" s="224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  <c r="S26" s="224"/>
      <c r="T26" s="224"/>
      <c r="U26" s="397">
        <f>Merleg_m!U21</f>
        <v>346817</v>
      </c>
      <c r="V26" s="397" t="e">
        <f>Merleg_m!V21</f>
        <v>#REF!</v>
      </c>
      <c r="W26" s="374">
        <f>Merleg_m!X21</f>
        <v>437234</v>
      </c>
    </row>
    <row r="27" spans="1:23" ht="12.75" hidden="1" customHeight="1">
      <c r="A27" s="156" t="s">
        <v>22</v>
      </c>
      <c r="B27" s="223" t="s">
        <v>286</v>
      </c>
      <c r="C27" s="224"/>
      <c r="D27" s="224"/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  <c r="S27" s="224"/>
      <c r="T27" s="224"/>
      <c r="U27" s="396" t="e">
        <f>Merleg_m!#REF!</f>
        <v>#REF!</v>
      </c>
      <c r="V27" s="396" t="e">
        <f>Merleg_m!#REF!</f>
        <v>#REF!</v>
      </c>
      <c r="W27" s="380" t="e">
        <f>Merleg_m!#REF!</f>
        <v>#REF!</v>
      </c>
    </row>
    <row r="28" spans="1:23" ht="12.75" hidden="1" customHeight="1">
      <c r="A28" s="156" t="s">
        <v>23</v>
      </c>
      <c r="B28" s="223" t="s">
        <v>287</v>
      </c>
      <c r="C28" s="224"/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4"/>
      <c r="S28" s="224"/>
      <c r="T28" s="224"/>
      <c r="U28" s="396" t="e">
        <f>Merleg_m!#REF!</f>
        <v>#REF!</v>
      </c>
      <c r="V28" s="396" t="e">
        <f>Merleg_m!#REF!</f>
        <v>#REF!</v>
      </c>
      <c r="W28" s="380" t="e">
        <f>Merleg_m!#REF!</f>
        <v>#REF!</v>
      </c>
    </row>
    <row r="29" spans="1:23" ht="12.75" hidden="1" customHeight="1">
      <c r="A29" s="156" t="s">
        <v>24</v>
      </c>
      <c r="B29" s="223" t="s">
        <v>288</v>
      </c>
      <c r="C29" s="224"/>
      <c r="D29" s="224"/>
      <c r="E29" s="224"/>
      <c r="F29" s="224"/>
      <c r="G29" s="224"/>
      <c r="H29" s="224"/>
      <c r="I29" s="224"/>
      <c r="J29" s="224"/>
      <c r="K29" s="224"/>
      <c r="L29" s="224"/>
      <c r="M29" s="224"/>
      <c r="N29" s="224"/>
      <c r="O29" s="224"/>
      <c r="P29" s="224"/>
      <c r="Q29" s="224"/>
      <c r="R29" s="224"/>
      <c r="S29" s="224"/>
      <c r="T29" s="224"/>
      <c r="U29" s="396" t="e">
        <f>Merleg_m!#REF!</f>
        <v>#REF!</v>
      </c>
      <c r="V29" s="396" t="e">
        <f>Merleg_m!#REF!</f>
        <v>#REF!</v>
      </c>
      <c r="W29" s="380" t="e">
        <f>Merleg_m!#REF!</f>
        <v>#REF!</v>
      </c>
    </row>
    <row r="30" spans="1:23" ht="12.75" hidden="1" customHeight="1">
      <c r="A30" s="156" t="s">
        <v>25</v>
      </c>
      <c r="B30" s="223" t="s">
        <v>289</v>
      </c>
      <c r="C30" s="224"/>
      <c r="D30" s="224"/>
      <c r="E30" s="224"/>
      <c r="F30" s="224"/>
      <c r="G30" s="224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  <c r="S30" s="224"/>
      <c r="T30" s="224"/>
      <c r="U30" s="396" t="e">
        <f>Merleg_m!#REF!</f>
        <v>#REF!</v>
      </c>
      <c r="V30" s="396" t="e">
        <f>Merleg_m!#REF!</f>
        <v>#REF!</v>
      </c>
      <c r="W30" s="380" t="e">
        <f>Merleg_m!#REF!</f>
        <v>#REF!</v>
      </c>
    </row>
    <row r="31" spans="1:23" ht="12.75" hidden="1" customHeight="1">
      <c r="A31" s="156" t="s">
        <v>26</v>
      </c>
      <c r="B31" s="223" t="s">
        <v>290</v>
      </c>
      <c r="C31" s="224"/>
      <c r="D31" s="224"/>
      <c r="E31" s="224"/>
      <c r="F31" s="224"/>
      <c r="G31" s="224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  <c r="S31" s="224"/>
      <c r="T31" s="224"/>
      <c r="U31" s="396" t="e">
        <f>Merleg_m!#REF!</f>
        <v>#REF!</v>
      </c>
      <c r="V31" s="396" t="e">
        <f>Merleg_m!#REF!</f>
        <v>#REF!</v>
      </c>
      <c r="W31" s="380" t="e">
        <f>Merleg_m!#REF!</f>
        <v>#REF!</v>
      </c>
    </row>
    <row r="32" spans="1:23" ht="12.75" hidden="1" customHeight="1">
      <c r="A32" s="156" t="s">
        <v>27</v>
      </c>
      <c r="B32" s="223" t="s">
        <v>291</v>
      </c>
      <c r="C32" s="224"/>
      <c r="D32" s="224"/>
      <c r="E32" s="224"/>
      <c r="F32" s="224"/>
      <c r="G32" s="224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  <c r="S32" s="224"/>
      <c r="T32" s="224"/>
      <c r="U32" s="396" t="e">
        <f>Merleg_m!#REF!</f>
        <v>#REF!</v>
      </c>
      <c r="V32" s="396" t="e">
        <f>Merleg_m!#REF!</f>
        <v>#REF!</v>
      </c>
      <c r="W32" s="380" t="e">
        <f>Merleg_m!#REF!</f>
        <v>#REF!</v>
      </c>
    </row>
    <row r="33" spans="1:23" ht="12.75" customHeight="1">
      <c r="A33" s="156" t="s">
        <v>28</v>
      </c>
      <c r="B33" s="223" t="s">
        <v>292</v>
      </c>
      <c r="C33" s="224"/>
      <c r="D33" s="224"/>
      <c r="E33" s="224"/>
      <c r="F33" s="224"/>
      <c r="G33" s="224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4"/>
      <c r="S33" s="224"/>
      <c r="T33" s="224"/>
      <c r="U33" s="397">
        <f>Merleg_m!U22</f>
        <v>0</v>
      </c>
      <c r="V33" s="397" t="e">
        <f>Merleg_m!V22</f>
        <v>#REF!</v>
      </c>
      <c r="W33" s="374">
        <f>Merleg_m!X22</f>
        <v>0</v>
      </c>
    </row>
    <row r="34" spans="1:23" ht="12.75" hidden="1" customHeight="1">
      <c r="A34" s="156" t="s">
        <v>29</v>
      </c>
      <c r="B34" s="223" t="s">
        <v>293</v>
      </c>
      <c r="C34" s="224"/>
      <c r="D34" s="224"/>
      <c r="E34" s="224"/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  <c r="S34" s="224"/>
      <c r="T34" s="224"/>
      <c r="U34" s="396" t="e">
        <f>Merleg_m!#REF!</f>
        <v>#REF!</v>
      </c>
      <c r="V34" s="396" t="e">
        <f>Merleg_m!#REF!</f>
        <v>#REF!</v>
      </c>
      <c r="W34" s="380" t="e">
        <f>Merleg_m!#REF!</f>
        <v>#REF!</v>
      </c>
    </row>
    <row r="35" spans="1:23" ht="12.75" hidden="1" customHeight="1">
      <c r="A35" s="156" t="s">
        <v>30</v>
      </c>
      <c r="B35" s="223" t="s">
        <v>294</v>
      </c>
      <c r="C35" s="224"/>
      <c r="D35" s="224"/>
      <c r="E35" s="224"/>
      <c r="F35" s="224"/>
      <c r="G35" s="224"/>
      <c r="H35" s="224"/>
      <c r="I35" s="224"/>
      <c r="J35" s="224"/>
      <c r="K35" s="224"/>
      <c r="L35" s="224"/>
      <c r="M35" s="224"/>
      <c r="N35" s="224"/>
      <c r="O35" s="224"/>
      <c r="P35" s="224"/>
      <c r="Q35" s="224"/>
      <c r="R35" s="224"/>
      <c r="S35" s="224"/>
      <c r="T35" s="224"/>
      <c r="U35" s="396" t="e">
        <f>Merleg_m!#REF!</f>
        <v>#REF!</v>
      </c>
      <c r="V35" s="396" t="e">
        <f>Merleg_m!#REF!</f>
        <v>#REF!</v>
      </c>
      <c r="W35" s="380" t="e">
        <f>Merleg_m!#REF!</f>
        <v>#REF!</v>
      </c>
    </row>
    <row r="36" spans="1:23" ht="12.75" hidden="1" customHeight="1">
      <c r="A36" s="156" t="s">
        <v>31</v>
      </c>
      <c r="B36" s="223" t="s">
        <v>295</v>
      </c>
      <c r="C36" s="224"/>
      <c r="D36" s="224"/>
      <c r="E36" s="224"/>
      <c r="F36" s="224"/>
      <c r="G36" s="224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  <c r="S36" s="224"/>
      <c r="T36" s="224"/>
      <c r="U36" s="396" t="e">
        <f>Merleg_m!#REF!</f>
        <v>#REF!</v>
      </c>
      <c r="V36" s="396" t="e">
        <f>Merleg_m!#REF!</f>
        <v>#REF!</v>
      </c>
      <c r="W36" s="380" t="e">
        <f>Merleg_m!#REF!</f>
        <v>#REF!</v>
      </c>
    </row>
    <row r="37" spans="1:23" ht="12.75" hidden="1" customHeight="1">
      <c r="A37" s="156" t="s">
        <v>32</v>
      </c>
      <c r="B37" s="223" t="s">
        <v>296</v>
      </c>
      <c r="C37" s="224"/>
      <c r="D37" s="224"/>
      <c r="E37" s="224"/>
      <c r="F37" s="224"/>
      <c r="G37" s="224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  <c r="S37" s="224"/>
      <c r="T37" s="224"/>
      <c r="U37" s="396" t="e">
        <f>Merleg_m!#REF!</f>
        <v>#REF!</v>
      </c>
      <c r="V37" s="396" t="e">
        <f>Merleg_m!#REF!</f>
        <v>#REF!</v>
      </c>
      <c r="W37" s="380" t="e">
        <f>Merleg_m!#REF!</f>
        <v>#REF!</v>
      </c>
    </row>
    <row r="38" spans="1:23" ht="12.75" hidden="1" customHeight="1">
      <c r="A38" s="156" t="s">
        <v>33</v>
      </c>
      <c r="B38" s="223" t="s">
        <v>297</v>
      </c>
      <c r="C38" s="224"/>
      <c r="D38" s="224"/>
      <c r="E38" s="224"/>
      <c r="F38" s="224"/>
      <c r="G38" s="224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  <c r="S38" s="224"/>
      <c r="T38" s="224"/>
      <c r="U38" s="396" t="e">
        <f>Merleg_m!#REF!</f>
        <v>#REF!</v>
      </c>
      <c r="V38" s="396" t="e">
        <f>Merleg_m!#REF!</f>
        <v>#REF!</v>
      </c>
      <c r="W38" s="380" t="e">
        <f>Merleg_m!#REF!</f>
        <v>#REF!</v>
      </c>
    </row>
    <row r="39" spans="1:23" ht="12.75" customHeight="1">
      <c r="A39" s="156" t="s">
        <v>34</v>
      </c>
      <c r="B39" s="225" t="s">
        <v>298</v>
      </c>
      <c r="C39" s="226"/>
      <c r="D39" s="226"/>
      <c r="E39" s="226"/>
      <c r="F39" s="226"/>
      <c r="G39" s="226"/>
      <c r="H39" s="226"/>
      <c r="I39" s="226"/>
      <c r="J39" s="226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398">
        <f>Merleg_m!U23</f>
        <v>212629</v>
      </c>
      <c r="V39" s="398" t="e">
        <f>Merleg_m!V23</f>
        <v>#REF!</v>
      </c>
      <c r="W39" s="365">
        <f>Merleg_m!X23</f>
        <v>89617</v>
      </c>
    </row>
    <row r="40" spans="1:23" ht="12.75" customHeight="1">
      <c r="A40" s="156" t="s">
        <v>35</v>
      </c>
      <c r="B40" s="223" t="s">
        <v>299</v>
      </c>
      <c r="C40" s="224"/>
      <c r="D40" s="224"/>
      <c r="E40" s="224"/>
      <c r="F40" s="224"/>
      <c r="G40" s="224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  <c r="S40" s="224"/>
      <c r="T40" s="224"/>
      <c r="U40" s="397">
        <f>Merleg_m!U24</f>
        <v>1703</v>
      </c>
      <c r="V40" s="397" t="e">
        <f>Merleg_m!V24</f>
        <v>#REF!</v>
      </c>
      <c r="W40" s="374">
        <f>Merleg_m!X24</f>
        <v>1962</v>
      </c>
    </row>
    <row r="41" spans="1:23" ht="12.75" hidden="1" customHeight="1">
      <c r="A41" s="156" t="s">
        <v>36</v>
      </c>
      <c r="B41" s="223" t="s">
        <v>300</v>
      </c>
      <c r="C41" s="224"/>
      <c r="D41" s="224"/>
      <c r="E41" s="224"/>
      <c r="F41" s="224"/>
      <c r="G41" s="224"/>
      <c r="H41" s="224"/>
      <c r="I41" s="224"/>
      <c r="J41" s="224"/>
      <c r="K41" s="224"/>
      <c r="L41" s="224"/>
      <c r="M41" s="224"/>
      <c r="N41" s="224"/>
      <c r="O41" s="224"/>
      <c r="P41" s="224"/>
      <c r="Q41" s="224"/>
      <c r="R41" s="224"/>
      <c r="S41" s="224"/>
      <c r="T41" s="224"/>
      <c r="U41" s="396" t="e">
        <f>Merleg_m!#REF!</f>
        <v>#REF!</v>
      </c>
      <c r="V41" s="396" t="e">
        <f>Merleg_m!#REF!</f>
        <v>#REF!</v>
      </c>
      <c r="W41" s="380" t="e">
        <f>Merleg_m!#REF!</f>
        <v>#REF!</v>
      </c>
    </row>
    <row r="42" spans="1:23" ht="12.75" hidden="1" customHeight="1">
      <c r="A42" s="156" t="s">
        <v>37</v>
      </c>
      <c r="B42" s="223" t="s">
        <v>301</v>
      </c>
      <c r="C42" s="224"/>
      <c r="D42" s="224"/>
      <c r="E42" s="224"/>
      <c r="F42" s="224"/>
      <c r="G42" s="224"/>
      <c r="H42" s="224"/>
      <c r="I42" s="224"/>
      <c r="J42" s="224"/>
      <c r="K42" s="224"/>
      <c r="L42" s="224"/>
      <c r="M42" s="224"/>
      <c r="N42" s="224"/>
      <c r="O42" s="224"/>
      <c r="P42" s="224"/>
      <c r="Q42" s="224"/>
      <c r="R42" s="224"/>
      <c r="S42" s="224"/>
      <c r="T42" s="224"/>
      <c r="U42" s="396" t="e">
        <f>Merleg_m!#REF!</f>
        <v>#REF!</v>
      </c>
      <c r="V42" s="396" t="e">
        <f>Merleg_m!#REF!</f>
        <v>#REF!</v>
      </c>
      <c r="W42" s="380" t="e">
        <f>Merleg_m!#REF!</f>
        <v>#REF!</v>
      </c>
    </row>
    <row r="43" spans="1:23" ht="12.75" hidden="1" customHeight="1">
      <c r="A43" s="156" t="s">
        <v>38</v>
      </c>
      <c r="B43" s="223" t="s">
        <v>302</v>
      </c>
      <c r="C43" s="224"/>
      <c r="D43" s="224"/>
      <c r="E43" s="224"/>
      <c r="F43" s="224"/>
      <c r="G43" s="224"/>
      <c r="H43" s="224"/>
      <c r="I43" s="224"/>
      <c r="J43" s="224"/>
      <c r="K43" s="224"/>
      <c r="L43" s="224"/>
      <c r="M43" s="224"/>
      <c r="N43" s="224"/>
      <c r="O43" s="224"/>
      <c r="P43" s="224"/>
      <c r="Q43" s="224"/>
      <c r="R43" s="224"/>
      <c r="S43" s="224"/>
      <c r="T43" s="224"/>
      <c r="U43" s="396" t="e">
        <f>Merleg_m!#REF!</f>
        <v>#REF!</v>
      </c>
      <c r="V43" s="396" t="e">
        <f>Merleg_m!#REF!</f>
        <v>#REF!</v>
      </c>
      <c r="W43" s="380" t="e">
        <f>Merleg_m!#REF!</f>
        <v>#REF!</v>
      </c>
    </row>
    <row r="44" spans="1:23" ht="12.75" hidden="1" customHeight="1">
      <c r="A44" s="156" t="s">
        <v>39</v>
      </c>
      <c r="B44" s="223" t="s">
        <v>303</v>
      </c>
      <c r="C44" s="224"/>
      <c r="D44" s="224"/>
      <c r="E44" s="224"/>
      <c r="F44" s="224"/>
      <c r="G44" s="224"/>
      <c r="H44" s="224"/>
      <c r="I44" s="224"/>
      <c r="J44" s="224"/>
      <c r="K44" s="224"/>
      <c r="L44" s="224"/>
      <c r="M44" s="224"/>
      <c r="N44" s="224"/>
      <c r="O44" s="224"/>
      <c r="P44" s="224"/>
      <c r="Q44" s="224"/>
      <c r="R44" s="224"/>
      <c r="S44" s="224"/>
      <c r="T44" s="224"/>
      <c r="U44" s="396" t="e">
        <f>Merleg_m!#REF!</f>
        <v>#REF!</v>
      </c>
      <c r="V44" s="396" t="e">
        <f>Merleg_m!#REF!</f>
        <v>#REF!</v>
      </c>
      <c r="W44" s="380" t="e">
        <f>Merleg_m!#REF!</f>
        <v>#REF!</v>
      </c>
    </row>
    <row r="45" spans="1:23" ht="12.75" hidden="1" customHeight="1">
      <c r="A45" s="156" t="s">
        <v>40</v>
      </c>
      <c r="B45" s="223" t="s">
        <v>304</v>
      </c>
      <c r="C45" s="224"/>
      <c r="D45" s="224"/>
      <c r="E45" s="224"/>
      <c r="F45" s="224"/>
      <c r="G45" s="224"/>
      <c r="H45" s="224"/>
      <c r="I45" s="224"/>
      <c r="J45" s="224"/>
      <c r="K45" s="224"/>
      <c r="L45" s="224"/>
      <c r="M45" s="224"/>
      <c r="N45" s="224"/>
      <c r="O45" s="224"/>
      <c r="P45" s="224"/>
      <c r="Q45" s="224"/>
      <c r="R45" s="224"/>
      <c r="S45" s="224"/>
      <c r="T45" s="224"/>
      <c r="U45" s="396" t="e">
        <f>Merleg_m!#REF!</f>
        <v>#REF!</v>
      </c>
      <c r="V45" s="396" t="e">
        <f>Merleg_m!#REF!</f>
        <v>#REF!</v>
      </c>
      <c r="W45" s="380" t="e">
        <f>Merleg_m!#REF!</f>
        <v>#REF!</v>
      </c>
    </row>
    <row r="46" spans="1:23" ht="12.75" hidden="1" customHeight="1">
      <c r="A46" s="156" t="s">
        <v>41</v>
      </c>
      <c r="B46" s="223" t="s">
        <v>305</v>
      </c>
      <c r="C46" s="224"/>
      <c r="D46" s="224"/>
      <c r="E46" s="224"/>
      <c r="F46" s="224"/>
      <c r="G46" s="224"/>
      <c r="H46" s="224"/>
      <c r="I46" s="224"/>
      <c r="J46" s="224"/>
      <c r="K46" s="224"/>
      <c r="L46" s="224"/>
      <c r="M46" s="224"/>
      <c r="N46" s="224"/>
      <c r="O46" s="224"/>
      <c r="P46" s="224"/>
      <c r="Q46" s="224"/>
      <c r="R46" s="224"/>
      <c r="S46" s="224"/>
      <c r="T46" s="224"/>
      <c r="U46" s="396" t="e">
        <f>Merleg_m!#REF!</f>
        <v>#REF!</v>
      </c>
      <c r="V46" s="396" t="e">
        <f>Merleg_m!#REF!</f>
        <v>#REF!</v>
      </c>
      <c r="W46" s="380" t="e">
        <f>Merleg_m!#REF!</f>
        <v>#REF!</v>
      </c>
    </row>
    <row r="47" spans="1:23" ht="12.75" customHeight="1">
      <c r="A47" s="156" t="s">
        <v>42</v>
      </c>
      <c r="B47" s="223" t="s">
        <v>306</v>
      </c>
      <c r="C47" s="224"/>
      <c r="D47" s="224"/>
      <c r="E47" s="224"/>
      <c r="F47" s="224"/>
      <c r="G47" s="224"/>
      <c r="H47" s="224"/>
      <c r="I47" s="224"/>
      <c r="J47" s="224"/>
      <c r="K47" s="224"/>
      <c r="L47" s="224"/>
      <c r="M47" s="224"/>
      <c r="N47" s="224"/>
      <c r="O47" s="224"/>
      <c r="P47" s="224"/>
      <c r="Q47" s="224"/>
      <c r="R47" s="224"/>
      <c r="S47" s="224"/>
      <c r="T47" s="224"/>
      <c r="U47" s="397">
        <f>Merleg_m!U25</f>
        <v>11861</v>
      </c>
      <c r="V47" s="397" t="e">
        <f>Merleg_m!V25</f>
        <v>#REF!</v>
      </c>
      <c r="W47" s="374">
        <f>Merleg_m!X25</f>
        <v>8636</v>
      </c>
    </row>
    <row r="48" spans="1:23" ht="12.75" hidden="1" customHeight="1">
      <c r="A48" s="156" t="s">
        <v>43</v>
      </c>
      <c r="B48" s="223" t="s">
        <v>307</v>
      </c>
      <c r="C48" s="224"/>
      <c r="D48" s="224"/>
      <c r="E48" s="224"/>
      <c r="F48" s="224"/>
      <c r="G48" s="224"/>
      <c r="H48" s="224"/>
      <c r="I48" s="224"/>
      <c r="J48" s="224"/>
      <c r="K48" s="224"/>
      <c r="L48" s="224"/>
      <c r="M48" s="224"/>
      <c r="N48" s="224"/>
      <c r="O48" s="224"/>
      <c r="P48" s="224"/>
      <c r="Q48" s="224"/>
      <c r="R48" s="224"/>
      <c r="S48" s="224"/>
      <c r="T48" s="224"/>
      <c r="U48" s="396" t="e">
        <f>Merleg_m!#REF!</f>
        <v>#REF!</v>
      </c>
      <c r="V48" s="396" t="e">
        <f>Merleg_m!#REF!</f>
        <v>#REF!</v>
      </c>
      <c r="W48" s="380" t="e">
        <f>Merleg_m!#REF!</f>
        <v>#REF!</v>
      </c>
    </row>
    <row r="49" spans="1:23" ht="12.75" hidden="1" customHeight="1">
      <c r="A49" s="156" t="s">
        <v>44</v>
      </c>
      <c r="B49" s="223" t="s">
        <v>308</v>
      </c>
      <c r="C49" s="224"/>
      <c r="D49" s="224"/>
      <c r="E49" s="224"/>
      <c r="F49" s="224"/>
      <c r="G49" s="224"/>
      <c r="H49" s="224"/>
      <c r="I49" s="224"/>
      <c r="J49" s="224"/>
      <c r="K49" s="224"/>
      <c r="L49" s="224"/>
      <c r="M49" s="224"/>
      <c r="N49" s="224"/>
      <c r="O49" s="224"/>
      <c r="P49" s="224"/>
      <c r="Q49" s="224"/>
      <c r="R49" s="224"/>
      <c r="S49" s="224"/>
      <c r="T49" s="224"/>
      <c r="U49" s="396" t="e">
        <f>Merleg_m!#REF!</f>
        <v>#REF!</v>
      </c>
      <c r="V49" s="396" t="e">
        <f>Merleg_m!#REF!</f>
        <v>#REF!</v>
      </c>
      <c r="W49" s="380" t="e">
        <f>Merleg_m!#REF!</f>
        <v>#REF!</v>
      </c>
    </row>
    <row r="50" spans="1:23" ht="12.75" hidden="1" customHeight="1">
      <c r="A50" s="156" t="s">
        <v>45</v>
      </c>
      <c r="B50" s="223" t="s">
        <v>309</v>
      </c>
      <c r="C50" s="224"/>
      <c r="D50" s="224"/>
      <c r="E50" s="224"/>
      <c r="F50" s="224"/>
      <c r="G50" s="224"/>
      <c r="H50" s="224"/>
      <c r="I50" s="224"/>
      <c r="J50" s="224"/>
      <c r="K50" s="224"/>
      <c r="L50" s="224"/>
      <c r="M50" s="224"/>
      <c r="N50" s="224"/>
      <c r="O50" s="224"/>
      <c r="P50" s="224"/>
      <c r="Q50" s="224"/>
      <c r="R50" s="224"/>
      <c r="S50" s="224"/>
      <c r="T50" s="224"/>
      <c r="U50" s="396" t="e">
        <f>Merleg_m!#REF!</f>
        <v>#REF!</v>
      </c>
      <c r="V50" s="396" t="e">
        <f>Merleg_m!#REF!</f>
        <v>#REF!</v>
      </c>
      <c r="W50" s="380" t="e">
        <f>Merleg_m!#REF!</f>
        <v>#REF!</v>
      </c>
    </row>
    <row r="51" spans="1:23" ht="12.75" hidden="1" customHeight="1">
      <c r="A51" s="156" t="s">
        <v>46</v>
      </c>
      <c r="B51" s="223" t="s">
        <v>310</v>
      </c>
      <c r="C51" s="224"/>
      <c r="D51" s="224"/>
      <c r="E51" s="224"/>
      <c r="F51" s="224"/>
      <c r="G51" s="224"/>
      <c r="H51" s="224"/>
      <c r="I51" s="224"/>
      <c r="J51" s="224"/>
      <c r="K51" s="224"/>
      <c r="L51" s="224"/>
      <c r="M51" s="224"/>
      <c r="N51" s="224"/>
      <c r="O51" s="224"/>
      <c r="P51" s="224"/>
      <c r="Q51" s="224"/>
      <c r="R51" s="224"/>
      <c r="S51" s="224"/>
      <c r="T51" s="224"/>
      <c r="U51" s="396" t="e">
        <f>Merleg_m!#REF!</f>
        <v>#REF!</v>
      </c>
      <c r="V51" s="396" t="e">
        <f>Merleg_m!#REF!</f>
        <v>#REF!</v>
      </c>
      <c r="W51" s="380" t="e">
        <f>Merleg_m!#REF!</f>
        <v>#REF!</v>
      </c>
    </row>
    <row r="52" spans="1:23" ht="12.75" customHeight="1">
      <c r="A52" s="156" t="s">
        <v>47</v>
      </c>
      <c r="B52" s="223" t="s">
        <v>311</v>
      </c>
      <c r="C52" s="224"/>
      <c r="D52" s="224"/>
      <c r="E52" s="224"/>
      <c r="F52" s="224"/>
      <c r="G52" s="224"/>
      <c r="H52" s="224"/>
      <c r="I52" s="224"/>
      <c r="J52" s="224"/>
      <c r="K52" s="224"/>
      <c r="L52" s="224"/>
      <c r="M52" s="224"/>
      <c r="N52" s="224"/>
      <c r="O52" s="224"/>
      <c r="P52" s="224"/>
      <c r="Q52" s="224"/>
      <c r="R52" s="224"/>
      <c r="S52" s="224"/>
      <c r="T52" s="224"/>
      <c r="U52" s="397">
        <f>Merleg_m!U26</f>
        <v>0</v>
      </c>
      <c r="V52" s="397" t="e">
        <f>Merleg_m!V26</f>
        <v>#REF!</v>
      </c>
      <c r="W52" s="374">
        <f>Merleg_m!X26</f>
        <v>0</v>
      </c>
    </row>
    <row r="53" spans="1:23" ht="12.75" hidden="1" customHeight="1">
      <c r="A53" s="156" t="s">
        <v>48</v>
      </c>
      <c r="B53" s="223" t="s">
        <v>312</v>
      </c>
      <c r="C53" s="224"/>
      <c r="D53" s="224"/>
      <c r="E53" s="224"/>
      <c r="F53" s="224"/>
      <c r="G53" s="224"/>
      <c r="H53" s="224"/>
      <c r="I53" s="224"/>
      <c r="J53" s="224"/>
      <c r="K53" s="224"/>
      <c r="L53" s="224"/>
      <c r="M53" s="224"/>
      <c r="N53" s="224"/>
      <c r="O53" s="224"/>
      <c r="P53" s="224"/>
      <c r="Q53" s="224"/>
      <c r="R53" s="224"/>
      <c r="S53" s="224"/>
      <c r="T53" s="224"/>
      <c r="U53" s="396" t="e">
        <f>Merleg_m!#REF!</f>
        <v>#REF!</v>
      </c>
      <c r="V53" s="396" t="e">
        <f>Merleg_m!#REF!</f>
        <v>#REF!</v>
      </c>
      <c r="W53" s="380" t="e">
        <f>Merleg_m!#REF!</f>
        <v>#REF!</v>
      </c>
    </row>
    <row r="54" spans="1:23" ht="12.75" hidden="1" customHeight="1">
      <c r="A54" s="156" t="s">
        <v>49</v>
      </c>
      <c r="B54" s="223" t="s">
        <v>313</v>
      </c>
      <c r="C54" s="224"/>
      <c r="D54" s="224"/>
      <c r="E54" s="224"/>
      <c r="F54" s="224"/>
      <c r="G54" s="224"/>
      <c r="H54" s="224"/>
      <c r="I54" s="224"/>
      <c r="J54" s="224"/>
      <c r="K54" s="224"/>
      <c r="L54" s="224"/>
      <c r="M54" s="224"/>
      <c r="N54" s="224"/>
      <c r="O54" s="224"/>
      <c r="P54" s="224"/>
      <c r="Q54" s="224"/>
      <c r="R54" s="224"/>
      <c r="S54" s="224"/>
      <c r="T54" s="224"/>
      <c r="U54" s="396" t="e">
        <f>Merleg_m!#REF!</f>
        <v>#REF!</v>
      </c>
      <c r="V54" s="396" t="e">
        <f>Merleg_m!#REF!</f>
        <v>#REF!</v>
      </c>
      <c r="W54" s="380" t="e">
        <f>Merleg_m!#REF!</f>
        <v>#REF!</v>
      </c>
    </row>
    <row r="55" spans="1:23" ht="12.75" hidden="1" customHeight="1">
      <c r="A55" s="156" t="s">
        <v>50</v>
      </c>
      <c r="B55" s="223" t="s">
        <v>314</v>
      </c>
      <c r="C55" s="224"/>
      <c r="D55" s="224"/>
      <c r="E55" s="224"/>
      <c r="F55" s="224"/>
      <c r="G55" s="224"/>
      <c r="H55" s="224"/>
      <c r="I55" s="224"/>
      <c r="J55" s="224"/>
      <c r="K55" s="224"/>
      <c r="L55" s="224"/>
      <c r="M55" s="224"/>
      <c r="N55" s="224"/>
      <c r="O55" s="224"/>
      <c r="P55" s="224"/>
      <c r="Q55" s="224"/>
      <c r="R55" s="224"/>
      <c r="S55" s="224"/>
      <c r="T55" s="224"/>
      <c r="U55" s="396" t="e">
        <f>Merleg_m!#REF!</f>
        <v>#REF!</v>
      </c>
      <c r="V55" s="396" t="e">
        <f>Merleg_m!#REF!</f>
        <v>#REF!</v>
      </c>
      <c r="W55" s="380" t="e">
        <f>Merleg_m!#REF!</f>
        <v>#REF!</v>
      </c>
    </row>
    <row r="56" spans="1:23" ht="12.75" customHeight="1">
      <c r="A56" s="156" t="s">
        <v>51</v>
      </c>
      <c r="B56" s="223" t="s">
        <v>315</v>
      </c>
      <c r="C56" s="224"/>
      <c r="D56" s="224"/>
      <c r="E56" s="224"/>
      <c r="F56" s="224"/>
      <c r="G56" s="224"/>
      <c r="H56" s="224"/>
      <c r="I56" s="224"/>
      <c r="J56" s="224"/>
      <c r="K56" s="224"/>
      <c r="L56" s="224"/>
      <c r="M56" s="224"/>
      <c r="N56" s="224"/>
      <c r="O56" s="224"/>
      <c r="P56" s="224"/>
      <c r="Q56" s="224"/>
      <c r="R56" s="224"/>
      <c r="S56" s="224"/>
      <c r="T56" s="224"/>
      <c r="U56" s="397">
        <f>Merleg_m!U27</f>
        <v>199065</v>
      </c>
      <c r="V56" s="397" t="e">
        <f>Merleg_m!V27</f>
        <v>#REF!</v>
      </c>
      <c r="W56" s="374">
        <f>Merleg_m!X27</f>
        <v>79019</v>
      </c>
    </row>
    <row r="57" spans="1:23" ht="12.75" hidden="1" customHeight="1">
      <c r="A57" s="156" t="s">
        <v>52</v>
      </c>
      <c r="B57" s="223" t="s">
        <v>316</v>
      </c>
      <c r="C57" s="224"/>
      <c r="D57" s="224"/>
      <c r="E57" s="224"/>
      <c r="F57" s="224"/>
      <c r="G57" s="224"/>
      <c r="H57" s="224"/>
      <c r="I57" s="224"/>
      <c r="J57" s="224"/>
      <c r="K57" s="224"/>
      <c r="L57" s="224"/>
      <c r="M57" s="224"/>
      <c r="N57" s="224"/>
      <c r="O57" s="224"/>
      <c r="P57" s="224"/>
      <c r="Q57" s="224"/>
      <c r="R57" s="224"/>
      <c r="S57" s="224"/>
      <c r="T57" s="224"/>
      <c r="U57" s="396" t="e">
        <f>Merleg_m!#REF!</f>
        <v>#REF!</v>
      </c>
      <c r="V57" s="396" t="e">
        <f>Merleg_m!#REF!</f>
        <v>#REF!</v>
      </c>
      <c r="W57" s="380" t="e">
        <f>Merleg_m!#REF!</f>
        <v>#REF!</v>
      </c>
    </row>
    <row r="58" spans="1:23" ht="12.75" hidden="1" customHeight="1">
      <c r="A58" s="156" t="s">
        <v>53</v>
      </c>
      <c r="B58" s="223" t="s">
        <v>317</v>
      </c>
      <c r="C58" s="224"/>
      <c r="D58" s="224"/>
      <c r="E58" s="224"/>
      <c r="F58" s="224"/>
      <c r="G58" s="224"/>
      <c r="H58" s="224"/>
      <c r="I58" s="224"/>
      <c r="J58" s="224"/>
      <c r="K58" s="224"/>
      <c r="L58" s="224"/>
      <c r="M58" s="224"/>
      <c r="N58" s="224"/>
      <c r="O58" s="224"/>
      <c r="P58" s="224"/>
      <c r="Q58" s="224"/>
      <c r="R58" s="224"/>
      <c r="S58" s="224"/>
      <c r="T58" s="224"/>
      <c r="U58" s="396" t="e">
        <f>Merleg_m!#REF!</f>
        <v>#REF!</v>
      </c>
      <c r="V58" s="396" t="e">
        <f>Merleg_m!#REF!</f>
        <v>#REF!</v>
      </c>
      <c r="W58" s="380" t="e">
        <f>Merleg_m!#REF!</f>
        <v>#REF!</v>
      </c>
    </row>
    <row r="59" spans="1:23" ht="12.75" customHeight="1" thickBot="1">
      <c r="A59" s="156" t="s">
        <v>54</v>
      </c>
      <c r="B59" s="225" t="s">
        <v>318</v>
      </c>
      <c r="C59" s="226"/>
      <c r="D59" s="226"/>
      <c r="E59" s="226"/>
      <c r="F59" s="226"/>
      <c r="G59" s="226"/>
      <c r="H59" s="226"/>
      <c r="I59" s="226"/>
      <c r="J59" s="226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399">
        <f>Merleg_m!U28</f>
        <v>18728</v>
      </c>
      <c r="V59" s="399">
        <f>Merleg_m!V28</f>
        <v>0</v>
      </c>
      <c r="W59" s="375">
        <f>Merleg_m!X28</f>
        <v>27094</v>
      </c>
    </row>
    <row r="60" spans="1:23" ht="15" hidden="1" thickBot="1">
      <c r="A60" s="157"/>
      <c r="B60" s="227"/>
      <c r="C60" s="228"/>
      <c r="D60" s="228"/>
      <c r="E60" s="228"/>
      <c r="F60" s="228"/>
      <c r="G60" s="228"/>
      <c r="H60" s="228"/>
      <c r="I60" s="228"/>
      <c r="J60" s="228"/>
      <c r="K60" s="228"/>
      <c r="L60" s="228"/>
      <c r="M60" s="228"/>
      <c r="N60" s="228"/>
      <c r="O60" s="228"/>
      <c r="P60" s="228"/>
      <c r="Q60" s="228"/>
      <c r="R60" s="228"/>
      <c r="S60" s="228"/>
      <c r="T60" s="228"/>
      <c r="U60" s="400" t="e">
        <f>Merleg_m!#REF!</f>
        <v>#REF!</v>
      </c>
      <c r="V60" s="400" t="e">
        <f>Merleg_m!#REF!</f>
        <v>#REF!</v>
      </c>
      <c r="W60" s="401" t="e">
        <f>Merleg_m!#REF!</f>
        <v>#REF!</v>
      </c>
    </row>
    <row r="61" spans="1:23" s="17" customFormat="1" ht="18" customHeight="1" thickBot="1">
      <c r="A61" s="310" t="s">
        <v>55</v>
      </c>
      <c r="B61" s="277" t="s">
        <v>319</v>
      </c>
      <c r="C61" s="311"/>
      <c r="D61" s="311"/>
      <c r="E61" s="311"/>
      <c r="F61" s="311"/>
      <c r="G61" s="311"/>
      <c r="H61" s="311"/>
      <c r="I61" s="311"/>
      <c r="J61" s="311"/>
      <c r="K61" s="311"/>
      <c r="L61" s="311"/>
      <c r="M61" s="311"/>
      <c r="N61" s="311"/>
      <c r="O61" s="311"/>
      <c r="P61" s="311"/>
      <c r="Q61" s="311"/>
      <c r="R61" s="311"/>
      <c r="S61" s="311"/>
      <c r="T61" s="311"/>
      <c r="U61" s="386">
        <f>Merleg_m!U29</f>
        <v>578176</v>
      </c>
      <c r="V61" s="386" t="e">
        <f>Merleg_m!V29</f>
        <v>#REF!</v>
      </c>
      <c r="W61" s="382">
        <f>Merleg_m!X29</f>
        <v>553945</v>
      </c>
    </row>
    <row r="63" spans="1:23" ht="15">
      <c r="A63" s="319" t="s">
        <v>323</v>
      </c>
      <c r="B63" s="320"/>
      <c r="C63" s="320"/>
      <c r="D63" s="320"/>
      <c r="E63" s="320"/>
      <c r="F63" s="320"/>
      <c r="G63" s="320"/>
      <c r="H63" s="320"/>
      <c r="I63" s="320"/>
      <c r="J63" s="320"/>
      <c r="K63" s="320"/>
    </row>
    <row r="65" spans="1:23" ht="15" thickBot="1">
      <c r="W65" s="403" t="s">
        <v>272</v>
      </c>
    </row>
    <row r="66" spans="1:23" ht="32.25" customHeight="1" thickBot="1">
      <c r="A66" s="234"/>
      <c r="B66" s="231" t="s">
        <v>273</v>
      </c>
      <c r="C66" s="232"/>
      <c r="D66" s="232"/>
      <c r="E66" s="232"/>
      <c r="F66" s="232"/>
      <c r="G66" s="232"/>
      <c r="H66" s="232"/>
      <c r="I66" s="232"/>
      <c r="J66" s="232"/>
      <c r="K66" s="232"/>
      <c r="L66" s="232"/>
      <c r="M66" s="232"/>
      <c r="N66" s="232"/>
      <c r="O66" s="232"/>
      <c r="P66" s="232"/>
      <c r="Q66" s="232"/>
      <c r="R66" s="232"/>
      <c r="S66" s="232"/>
      <c r="T66" s="233"/>
      <c r="U66" s="390" t="s">
        <v>274</v>
      </c>
      <c r="V66" s="391" t="s">
        <v>275</v>
      </c>
      <c r="W66" s="392" t="s">
        <v>276</v>
      </c>
    </row>
    <row r="67" spans="1:23">
      <c r="A67" s="295" t="s">
        <v>60</v>
      </c>
      <c r="B67" s="206" t="s">
        <v>324</v>
      </c>
      <c r="C67" s="280"/>
      <c r="D67" s="280"/>
      <c r="E67" s="280"/>
      <c r="F67" s="280"/>
      <c r="G67" s="280"/>
      <c r="H67" s="280"/>
      <c r="I67" s="280"/>
      <c r="J67" s="280"/>
      <c r="K67" s="280"/>
      <c r="L67" s="280"/>
      <c r="M67" s="280"/>
      <c r="N67" s="280"/>
      <c r="O67" s="280"/>
      <c r="P67" s="280"/>
      <c r="Q67" s="280"/>
      <c r="R67" s="280"/>
      <c r="S67" s="280"/>
      <c r="T67" s="280"/>
      <c r="U67" s="404">
        <f>Merleg_m!U37</f>
        <v>25415</v>
      </c>
      <c r="V67" s="404">
        <f>Merleg_m!V37</f>
        <v>0</v>
      </c>
      <c r="W67" s="405">
        <f>Merleg_m!X37</f>
        <v>53123</v>
      </c>
    </row>
    <row r="68" spans="1:23">
      <c r="A68" s="293" t="s">
        <v>61</v>
      </c>
      <c r="B68" s="204" t="s">
        <v>325</v>
      </c>
      <c r="C68" s="282"/>
      <c r="D68" s="282"/>
      <c r="E68" s="282"/>
      <c r="F68" s="282"/>
      <c r="G68" s="282"/>
      <c r="H68" s="282"/>
      <c r="I68" s="282"/>
      <c r="J68" s="282"/>
      <c r="K68" s="282"/>
      <c r="L68" s="282"/>
      <c r="M68" s="282"/>
      <c r="N68" s="282"/>
      <c r="O68" s="282"/>
      <c r="P68" s="282"/>
      <c r="Q68" s="282"/>
      <c r="R68" s="282"/>
      <c r="S68" s="282"/>
      <c r="T68" s="282"/>
      <c r="U68" s="396">
        <f>Merleg_m!U38</f>
        <v>3000</v>
      </c>
      <c r="V68" s="396">
        <f>Merleg_m!V38</f>
        <v>0</v>
      </c>
      <c r="W68" s="380">
        <f>Merleg_m!X38</f>
        <v>3000</v>
      </c>
    </row>
    <row r="69" spans="1:23">
      <c r="A69" s="293" t="s">
        <v>62</v>
      </c>
      <c r="B69" s="204" t="s">
        <v>326</v>
      </c>
      <c r="C69" s="282"/>
      <c r="D69" s="282"/>
      <c r="E69" s="282"/>
      <c r="F69" s="282"/>
      <c r="G69" s="282"/>
      <c r="H69" s="282"/>
      <c r="I69" s="282"/>
      <c r="J69" s="282"/>
      <c r="K69" s="282"/>
      <c r="L69" s="282"/>
      <c r="M69" s="282"/>
      <c r="N69" s="282"/>
      <c r="O69" s="282"/>
      <c r="P69" s="282"/>
      <c r="Q69" s="282"/>
      <c r="R69" s="282"/>
      <c r="S69" s="282"/>
      <c r="T69" s="282"/>
      <c r="U69" s="396" t="e">
        <f>Merleg_m!#REF!</f>
        <v>#REF!</v>
      </c>
      <c r="V69" s="396" t="e">
        <f>Merleg_m!#REF!</f>
        <v>#REF!</v>
      </c>
      <c r="W69" s="380" t="e">
        <f>Merleg_m!#REF!</f>
        <v>#REF!</v>
      </c>
    </row>
    <row r="70" spans="1:23">
      <c r="A70" s="293" t="s">
        <v>63</v>
      </c>
      <c r="B70" s="204" t="s">
        <v>327</v>
      </c>
      <c r="C70" s="282"/>
      <c r="D70" s="282"/>
      <c r="E70" s="282"/>
      <c r="F70" s="282"/>
      <c r="G70" s="282"/>
      <c r="H70" s="282"/>
      <c r="I70" s="282"/>
      <c r="J70" s="282"/>
      <c r="K70" s="282"/>
      <c r="L70" s="282"/>
      <c r="M70" s="282"/>
      <c r="N70" s="282"/>
      <c r="O70" s="282"/>
      <c r="P70" s="282"/>
      <c r="Q70" s="282"/>
      <c r="R70" s="282"/>
      <c r="S70" s="282"/>
      <c r="T70" s="282"/>
      <c r="U70" s="396">
        <f>Merleg_m!U39</f>
        <v>0</v>
      </c>
      <c r="V70" s="396">
        <f>Merleg_m!V39</f>
        <v>0</v>
      </c>
      <c r="W70" s="380">
        <f>Merleg_m!X39</f>
        <v>0</v>
      </c>
    </row>
    <row r="71" spans="1:23">
      <c r="A71" s="293" t="s">
        <v>64</v>
      </c>
      <c r="B71" s="204" t="s">
        <v>328</v>
      </c>
      <c r="C71" s="282"/>
      <c r="D71" s="282"/>
      <c r="E71" s="282"/>
      <c r="F71" s="282"/>
      <c r="G71" s="282"/>
      <c r="H71" s="282"/>
      <c r="I71" s="282"/>
      <c r="J71" s="282"/>
      <c r="K71" s="282"/>
      <c r="L71" s="282"/>
      <c r="M71" s="282"/>
      <c r="N71" s="282"/>
      <c r="O71" s="282"/>
      <c r="P71" s="282"/>
      <c r="Q71" s="282"/>
      <c r="R71" s="282"/>
      <c r="S71" s="282"/>
      <c r="T71" s="282"/>
      <c r="U71" s="396">
        <f>Merleg_m!U40</f>
        <v>0</v>
      </c>
      <c r="V71" s="396">
        <f>Merleg_m!V40</f>
        <v>0</v>
      </c>
      <c r="W71" s="380">
        <f>Merleg_m!X40</f>
        <v>0</v>
      </c>
    </row>
    <row r="72" spans="1:23">
      <c r="A72" s="293" t="s">
        <v>65</v>
      </c>
      <c r="B72" s="204" t="s">
        <v>329</v>
      </c>
      <c r="C72" s="282"/>
      <c r="D72" s="282"/>
      <c r="E72" s="282"/>
      <c r="F72" s="282"/>
      <c r="G72" s="282"/>
      <c r="H72" s="282"/>
      <c r="I72" s="282"/>
      <c r="J72" s="282"/>
      <c r="K72" s="282"/>
      <c r="L72" s="282"/>
      <c r="M72" s="282"/>
      <c r="N72" s="282"/>
      <c r="O72" s="282"/>
      <c r="P72" s="282"/>
      <c r="Q72" s="282"/>
      <c r="R72" s="282"/>
      <c r="S72" s="282"/>
      <c r="T72" s="282"/>
      <c r="U72" s="396">
        <f>Merleg_m!U41</f>
        <v>0</v>
      </c>
      <c r="V72" s="396">
        <f>Merleg_m!V41</f>
        <v>0</v>
      </c>
      <c r="W72" s="380">
        <f>Merleg_m!X41</f>
        <v>0</v>
      </c>
    </row>
    <row r="73" spans="1:23">
      <c r="A73" s="293" t="s">
        <v>67</v>
      </c>
      <c r="B73" s="204" t="s">
        <v>330</v>
      </c>
      <c r="C73" s="282"/>
      <c r="D73" s="282"/>
      <c r="E73" s="282"/>
      <c r="F73" s="282"/>
      <c r="G73" s="282"/>
      <c r="H73" s="282"/>
      <c r="I73" s="282"/>
      <c r="J73" s="282"/>
      <c r="K73" s="282"/>
      <c r="L73" s="282"/>
      <c r="M73" s="282"/>
      <c r="N73" s="282"/>
      <c r="O73" s="282"/>
      <c r="P73" s="282"/>
      <c r="Q73" s="282"/>
      <c r="R73" s="282"/>
      <c r="S73" s="282"/>
      <c r="T73" s="282"/>
      <c r="U73" s="396">
        <f>Merleg_m!U42</f>
        <v>24665</v>
      </c>
      <c r="V73" s="396">
        <f>Merleg_m!V42</f>
        <v>0</v>
      </c>
      <c r="W73" s="380">
        <f>Merleg_m!X42</f>
        <v>22415</v>
      </c>
    </row>
    <row r="74" spans="1:23">
      <c r="A74" s="293" t="s">
        <v>68</v>
      </c>
      <c r="B74" s="204" t="s">
        <v>331</v>
      </c>
      <c r="C74" s="282"/>
      <c r="D74" s="282"/>
      <c r="E74" s="282"/>
      <c r="F74" s="282"/>
      <c r="G74" s="282"/>
      <c r="H74" s="282"/>
      <c r="I74" s="282"/>
      <c r="J74" s="282"/>
      <c r="K74" s="282"/>
      <c r="L74" s="282"/>
      <c r="M74" s="282"/>
      <c r="N74" s="282"/>
      <c r="O74" s="282"/>
      <c r="P74" s="282"/>
      <c r="Q74" s="282"/>
      <c r="R74" s="282"/>
      <c r="S74" s="282"/>
      <c r="T74" s="282"/>
      <c r="U74" s="396">
        <f>Merleg_m!U44</f>
        <v>0</v>
      </c>
      <c r="V74" s="396">
        <f>Merleg_m!V43</f>
        <v>0</v>
      </c>
      <c r="W74" s="380">
        <f>Merleg_m!X44</f>
        <v>0</v>
      </c>
    </row>
    <row r="75" spans="1:23">
      <c r="A75" s="293" t="s">
        <v>69</v>
      </c>
      <c r="B75" s="276" t="s">
        <v>332</v>
      </c>
      <c r="C75" s="282"/>
      <c r="D75" s="282"/>
      <c r="E75" s="282"/>
      <c r="F75" s="282"/>
      <c r="G75" s="282"/>
      <c r="H75" s="282"/>
      <c r="I75" s="282"/>
      <c r="J75" s="282"/>
      <c r="K75" s="282"/>
      <c r="L75" s="282"/>
      <c r="M75" s="282"/>
      <c r="N75" s="282"/>
      <c r="O75" s="282"/>
      <c r="P75" s="282"/>
      <c r="Q75" s="282"/>
      <c r="R75" s="282"/>
      <c r="S75" s="282"/>
      <c r="T75" s="282"/>
      <c r="U75" s="398">
        <f>Merleg_m!U45</f>
        <v>-2250</v>
      </c>
      <c r="V75" s="398">
        <f>Merleg_m!V45</f>
        <v>0</v>
      </c>
      <c r="W75" s="365">
        <f>Merleg_m!X45</f>
        <v>27708</v>
      </c>
    </row>
    <row r="76" spans="1:23" hidden="1">
      <c r="A76" s="293" t="s">
        <v>70</v>
      </c>
      <c r="B76" s="204" t="s">
        <v>333</v>
      </c>
      <c r="C76" s="282"/>
      <c r="D76" s="282"/>
      <c r="E76" s="282"/>
      <c r="F76" s="282"/>
      <c r="G76" s="282"/>
      <c r="H76" s="282"/>
      <c r="I76" s="282"/>
      <c r="J76" s="282"/>
      <c r="K76" s="282"/>
      <c r="L76" s="282"/>
      <c r="M76" s="282"/>
      <c r="N76" s="282"/>
      <c r="O76" s="282"/>
      <c r="P76" s="282"/>
      <c r="Q76" s="282"/>
      <c r="R76" s="282"/>
      <c r="S76" s="282"/>
      <c r="T76" s="282"/>
      <c r="U76" s="396" t="e">
        <f>Merleg_m!#REF!</f>
        <v>#REF!</v>
      </c>
      <c r="V76" s="396" t="e">
        <f>Merleg_m!#REF!</f>
        <v>#REF!</v>
      </c>
      <c r="W76" s="380" t="e">
        <f>Merleg_m!#REF!</f>
        <v>#REF!</v>
      </c>
    </row>
    <row r="77" spans="1:23" hidden="1">
      <c r="A77" s="293" t="s">
        <v>71</v>
      </c>
      <c r="B77" s="204" t="s">
        <v>334</v>
      </c>
      <c r="C77" s="282"/>
      <c r="D77" s="282"/>
      <c r="E77" s="282"/>
      <c r="F77" s="282"/>
      <c r="G77" s="282"/>
      <c r="H77" s="282"/>
      <c r="I77" s="282"/>
      <c r="J77" s="282"/>
      <c r="K77" s="282"/>
      <c r="L77" s="282"/>
      <c r="M77" s="282"/>
      <c r="N77" s="282"/>
      <c r="O77" s="282"/>
      <c r="P77" s="282"/>
      <c r="Q77" s="282"/>
      <c r="R77" s="282"/>
      <c r="S77" s="282"/>
      <c r="T77" s="282"/>
      <c r="U77" s="396" t="e">
        <f>Merleg_m!#REF!</f>
        <v>#REF!</v>
      </c>
      <c r="V77" s="396" t="e">
        <f>Merleg_m!#REF!</f>
        <v>#REF!</v>
      </c>
      <c r="W77" s="380" t="e">
        <f>Merleg_m!#REF!</f>
        <v>#REF!</v>
      </c>
    </row>
    <row r="78" spans="1:23" hidden="1">
      <c r="A78" s="293" t="s">
        <v>72</v>
      </c>
      <c r="B78" s="204" t="s">
        <v>335</v>
      </c>
      <c r="C78" s="282"/>
      <c r="D78" s="282"/>
      <c r="E78" s="282"/>
      <c r="F78" s="282"/>
      <c r="G78" s="282"/>
      <c r="H78" s="282"/>
      <c r="I78" s="282"/>
      <c r="J78" s="282"/>
      <c r="K78" s="282"/>
      <c r="L78" s="282"/>
      <c r="M78" s="282"/>
      <c r="N78" s="282"/>
      <c r="O78" s="282"/>
      <c r="P78" s="282"/>
      <c r="Q78" s="282"/>
      <c r="R78" s="282"/>
      <c r="S78" s="282"/>
      <c r="T78" s="282"/>
      <c r="U78" s="396" t="e">
        <f>Merleg_m!#REF!</f>
        <v>#REF!</v>
      </c>
      <c r="V78" s="396" t="e">
        <f>Merleg_m!#REF!</f>
        <v>#REF!</v>
      </c>
      <c r="W78" s="380" t="e">
        <f>Merleg_m!#REF!</f>
        <v>#REF!</v>
      </c>
    </row>
    <row r="79" spans="1:23">
      <c r="A79" s="293" t="s">
        <v>73</v>
      </c>
      <c r="B79" s="276" t="s">
        <v>336</v>
      </c>
      <c r="C79" s="282"/>
      <c r="D79" s="282"/>
      <c r="E79" s="282"/>
      <c r="F79" s="282"/>
      <c r="G79" s="282"/>
      <c r="H79" s="282"/>
      <c r="I79" s="282"/>
      <c r="J79" s="282"/>
      <c r="K79" s="282"/>
      <c r="L79" s="282"/>
      <c r="M79" s="282"/>
      <c r="N79" s="282"/>
      <c r="O79" s="282"/>
      <c r="P79" s="282"/>
      <c r="Q79" s="282"/>
      <c r="R79" s="282"/>
      <c r="S79" s="282"/>
      <c r="T79" s="282"/>
      <c r="U79" s="398">
        <f>Merleg_m!U47</f>
        <v>519886</v>
      </c>
      <c r="V79" s="398" t="e">
        <f>Merleg_m!V47</f>
        <v>#REF!</v>
      </c>
      <c r="W79" s="365">
        <f>Merleg_m!X47</f>
        <v>475599</v>
      </c>
    </row>
    <row r="80" spans="1:23">
      <c r="A80" s="293" t="s">
        <v>74</v>
      </c>
      <c r="B80" s="204" t="s">
        <v>337</v>
      </c>
      <c r="C80" s="282"/>
      <c r="D80" s="282"/>
      <c r="E80" s="282"/>
      <c r="F80" s="282"/>
      <c r="G80" s="282"/>
      <c r="H80" s="282"/>
      <c r="I80" s="282"/>
      <c r="J80" s="282"/>
      <c r="K80" s="282"/>
      <c r="L80" s="282"/>
      <c r="M80" s="282"/>
      <c r="N80" s="282"/>
      <c r="O80" s="282"/>
      <c r="P80" s="282"/>
      <c r="Q80" s="282"/>
      <c r="R80" s="282"/>
      <c r="S80" s="282"/>
      <c r="T80" s="282"/>
      <c r="U80" s="397">
        <f>Merleg_m!U49</f>
        <v>158987</v>
      </c>
      <c r="V80" s="397" t="e">
        <f>Merleg_m!V49</f>
        <v>#REF!</v>
      </c>
      <c r="W80" s="374">
        <f>Merleg_m!X49</f>
        <v>158987</v>
      </c>
    </row>
    <row r="81" spans="1:23" hidden="1">
      <c r="A81" s="293" t="s">
        <v>75</v>
      </c>
      <c r="B81" s="204" t="s">
        <v>338</v>
      </c>
      <c r="C81" s="282"/>
      <c r="D81" s="282"/>
      <c r="E81" s="282"/>
      <c r="F81" s="282"/>
      <c r="G81" s="282"/>
      <c r="H81" s="282"/>
      <c r="I81" s="282"/>
      <c r="J81" s="282"/>
      <c r="K81" s="282"/>
      <c r="L81" s="282"/>
      <c r="M81" s="282"/>
      <c r="N81" s="282"/>
      <c r="O81" s="282"/>
      <c r="P81" s="282"/>
      <c r="Q81" s="282"/>
      <c r="R81" s="282"/>
      <c r="S81" s="282"/>
      <c r="T81" s="282"/>
      <c r="U81" s="396" t="e">
        <f>Merleg_m!#REF!</f>
        <v>#REF!</v>
      </c>
      <c r="V81" s="396" t="e">
        <f>Merleg_m!#REF!</f>
        <v>#REF!</v>
      </c>
      <c r="W81" s="380" t="e">
        <f>Merleg_m!#REF!</f>
        <v>#REF!</v>
      </c>
    </row>
    <row r="82" spans="1:23" hidden="1">
      <c r="A82" s="293" t="s">
        <v>76</v>
      </c>
      <c r="B82" s="204" t="s">
        <v>339</v>
      </c>
      <c r="C82" s="282"/>
      <c r="D82" s="282"/>
      <c r="E82" s="282"/>
      <c r="F82" s="282"/>
      <c r="G82" s="282"/>
      <c r="H82" s="282"/>
      <c r="I82" s="282"/>
      <c r="J82" s="282"/>
      <c r="K82" s="282"/>
      <c r="L82" s="282"/>
      <c r="M82" s="282"/>
      <c r="N82" s="282"/>
      <c r="O82" s="282"/>
      <c r="P82" s="282"/>
      <c r="Q82" s="282"/>
      <c r="R82" s="282"/>
      <c r="S82" s="282"/>
      <c r="T82" s="282"/>
      <c r="U82" s="396" t="e">
        <f>Merleg_m!#REF!</f>
        <v>#REF!</v>
      </c>
      <c r="V82" s="396" t="e">
        <f>Merleg_m!#REF!</f>
        <v>#REF!</v>
      </c>
      <c r="W82" s="380" t="e">
        <f>Merleg_m!#REF!</f>
        <v>#REF!</v>
      </c>
    </row>
    <row r="83" spans="1:23" hidden="1">
      <c r="A83" s="293" t="s">
        <v>77</v>
      </c>
      <c r="B83" s="204" t="s">
        <v>340</v>
      </c>
      <c r="C83" s="282"/>
      <c r="D83" s="282"/>
      <c r="E83" s="282"/>
      <c r="F83" s="282"/>
      <c r="G83" s="282"/>
      <c r="H83" s="282"/>
      <c r="I83" s="282"/>
      <c r="J83" s="282"/>
      <c r="K83" s="282"/>
      <c r="L83" s="282"/>
      <c r="M83" s="282"/>
      <c r="N83" s="282"/>
      <c r="O83" s="282"/>
      <c r="P83" s="282"/>
      <c r="Q83" s="282"/>
      <c r="R83" s="282"/>
      <c r="S83" s="282"/>
      <c r="T83" s="282"/>
      <c r="U83" s="396" t="e">
        <f>Merleg_m!#REF!</f>
        <v>#REF!</v>
      </c>
      <c r="V83" s="396" t="e">
        <f>Merleg_m!#REF!</f>
        <v>#REF!</v>
      </c>
      <c r="W83" s="380" t="e">
        <f>Merleg_m!#REF!</f>
        <v>#REF!</v>
      </c>
    </row>
    <row r="84" spans="1:23" hidden="1">
      <c r="A84" s="293" t="s">
        <v>78</v>
      </c>
      <c r="B84" s="204" t="s">
        <v>341</v>
      </c>
      <c r="C84" s="282"/>
      <c r="D84" s="282"/>
      <c r="E84" s="282"/>
      <c r="F84" s="282"/>
      <c r="G84" s="282"/>
      <c r="H84" s="282"/>
      <c r="I84" s="282"/>
      <c r="J84" s="282"/>
      <c r="K84" s="282"/>
      <c r="L84" s="282"/>
      <c r="M84" s="282"/>
      <c r="N84" s="282"/>
      <c r="O84" s="282"/>
      <c r="P84" s="282"/>
      <c r="Q84" s="282"/>
      <c r="R84" s="282"/>
      <c r="S84" s="282"/>
      <c r="T84" s="282"/>
      <c r="U84" s="396" t="e">
        <f>Merleg_m!#REF!</f>
        <v>#REF!</v>
      </c>
      <c r="V84" s="396" t="e">
        <f>Merleg_m!#REF!</f>
        <v>#REF!</v>
      </c>
      <c r="W84" s="380" t="e">
        <f>Merleg_m!#REF!</f>
        <v>#REF!</v>
      </c>
    </row>
    <row r="85" spans="1:23" hidden="1">
      <c r="A85" s="293" t="s">
        <v>79</v>
      </c>
      <c r="B85" s="204" t="s">
        <v>342</v>
      </c>
      <c r="C85" s="282"/>
      <c r="D85" s="282"/>
      <c r="E85" s="282"/>
      <c r="F85" s="282"/>
      <c r="G85" s="282"/>
      <c r="H85" s="282"/>
      <c r="I85" s="282"/>
      <c r="J85" s="282"/>
      <c r="K85" s="282"/>
      <c r="L85" s="282"/>
      <c r="M85" s="282"/>
      <c r="N85" s="282"/>
      <c r="O85" s="282"/>
      <c r="P85" s="282"/>
      <c r="Q85" s="282"/>
      <c r="R85" s="282"/>
      <c r="S85" s="282"/>
      <c r="T85" s="282"/>
      <c r="U85" s="396" t="e">
        <f>Merleg_m!#REF!</f>
        <v>#REF!</v>
      </c>
      <c r="V85" s="396" t="e">
        <f>Merleg_m!#REF!</f>
        <v>#REF!</v>
      </c>
      <c r="W85" s="380" t="e">
        <f>Merleg_m!#REF!</f>
        <v>#REF!</v>
      </c>
    </row>
    <row r="86" spans="1:23" hidden="1">
      <c r="A86" s="293" t="s">
        <v>80</v>
      </c>
      <c r="B86" s="204" t="s">
        <v>343</v>
      </c>
      <c r="C86" s="282"/>
      <c r="D86" s="282"/>
      <c r="E86" s="282"/>
      <c r="F86" s="282"/>
      <c r="G86" s="282"/>
      <c r="H86" s="282"/>
      <c r="I86" s="282"/>
      <c r="J86" s="282"/>
      <c r="K86" s="282"/>
      <c r="L86" s="282"/>
      <c r="M86" s="282"/>
      <c r="N86" s="282"/>
      <c r="O86" s="282"/>
      <c r="P86" s="282"/>
      <c r="Q86" s="282"/>
      <c r="R86" s="282"/>
      <c r="S86" s="282"/>
      <c r="T86" s="282"/>
      <c r="U86" s="396" t="e">
        <f>Merleg_m!#REF!</f>
        <v>#REF!</v>
      </c>
      <c r="V86" s="396" t="e">
        <f>Merleg_m!#REF!</f>
        <v>#REF!</v>
      </c>
      <c r="W86" s="380" t="e">
        <f>Merleg_m!#REF!</f>
        <v>#REF!</v>
      </c>
    </row>
    <row r="87" spans="1:23">
      <c r="A87" s="293" t="s">
        <v>81</v>
      </c>
      <c r="B87" s="204" t="s">
        <v>344</v>
      </c>
      <c r="C87" s="282"/>
      <c r="D87" s="282"/>
      <c r="E87" s="282"/>
      <c r="F87" s="282"/>
      <c r="G87" s="282"/>
      <c r="H87" s="282"/>
      <c r="I87" s="282"/>
      <c r="J87" s="282"/>
      <c r="K87" s="282"/>
      <c r="L87" s="282"/>
      <c r="M87" s="282"/>
      <c r="N87" s="282"/>
      <c r="O87" s="282"/>
      <c r="P87" s="282"/>
      <c r="Q87" s="282"/>
      <c r="R87" s="282"/>
      <c r="S87" s="282"/>
      <c r="T87" s="282"/>
      <c r="U87" s="398">
        <f>Merleg_m!U50</f>
        <v>360899</v>
      </c>
      <c r="V87" s="398" t="e">
        <f>Merleg_m!V50</f>
        <v>#REF!</v>
      </c>
      <c r="W87" s="365">
        <f>Merleg_m!X50</f>
        <v>316612</v>
      </c>
    </row>
    <row r="88" spans="1:23" hidden="1">
      <c r="A88" s="293" t="s">
        <v>82</v>
      </c>
      <c r="B88" s="204" t="s">
        <v>345</v>
      </c>
      <c r="C88" s="282"/>
      <c r="D88" s="282"/>
      <c r="E88" s="282"/>
      <c r="F88" s="282"/>
      <c r="G88" s="282"/>
      <c r="H88" s="282"/>
      <c r="I88" s="282"/>
      <c r="J88" s="282"/>
      <c r="K88" s="282"/>
      <c r="L88" s="282"/>
      <c r="M88" s="282"/>
      <c r="N88" s="282"/>
      <c r="O88" s="282"/>
      <c r="P88" s="282"/>
      <c r="Q88" s="282"/>
      <c r="R88" s="282"/>
      <c r="S88" s="282"/>
      <c r="T88" s="282"/>
      <c r="U88" s="396" t="e">
        <f>Merleg_m!#REF!</f>
        <v>#REF!</v>
      </c>
      <c r="V88" s="396" t="e">
        <f>Merleg_m!#REF!</f>
        <v>#REF!</v>
      </c>
      <c r="W88" s="380" t="e">
        <f>Merleg_m!#REF!</f>
        <v>#REF!</v>
      </c>
    </row>
    <row r="89" spans="1:23" hidden="1">
      <c r="A89" s="293" t="s">
        <v>83</v>
      </c>
      <c r="B89" s="204" t="s">
        <v>346</v>
      </c>
      <c r="C89" s="282"/>
      <c r="D89" s="282"/>
      <c r="E89" s="282"/>
      <c r="F89" s="282"/>
      <c r="G89" s="282"/>
      <c r="H89" s="282"/>
      <c r="I89" s="282"/>
      <c r="J89" s="282"/>
      <c r="K89" s="282"/>
      <c r="L89" s="282"/>
      <c r="M89" s="282"/>
      <c r="N89" s="282"/>
      <c r="O89" s="282"/>
      <c r="P89" s="282"/>
      <c r="Q89" s="282"/>
      <c r="R89" s="282"/>
      <c r="S89" s="282"/>
      <c r="T89" s="282"/>
      <c r="U89" s="396" t="e">
        <f>Merleg_m!#REF!</f>
        <v>#REF!</v>
      </c>
      <c r="V89" s="396" t="e">
        <f>Merleg_m!#REF!</f>
        <v>#REF!</v>
      </c>
      <c r="W89" s="380" t="e">
        <f>Merleg_m!#REF!</f>
        <v>#REF!</v>
      </c>
    </row>
    <row r="90" spans="1:23" hidden="1">
      <c r="A90" s="293" t="s">
        <v>84</v>
      </c>
      <c r="B90" s="204" t="s">
        <v>347</v>
      </c>
      <c r="C90" s="282"/>
      <c r="D90" s="282"/>
      <c r="E90" s="282"/>
      <c r="F90" s="282"/>
      <c r="G90" s="282"/>
      <c r="H90" s="282"/>
      <c r="I90" s="282"/>
      <c r="J90" s="282"/>
      <c r="K90" s="282"/>
      <c r="L90" s="282"/>
      <c r="M90" s="282"/>
      <c r="N90" s="282"/>
      <c r="O90" s="282"/>
      <c r="P90" s="282"/>
      <c r="Q90" s="282"/>
      <c r="R90" s="282"/>
      <c r="S90" s="282"/>
      <c r="T90" s="282"/>
      <c r="U90" s="396" t="e">
        <f>Merleg_m!#REF!</f>
        <v>#REF!</v>
      </c>
      <c r="V90" s="396" t="e">
        <f>Merleg_m!#REF!</f>
        <v>#REF!</v>
      </c>
      <c r="W90" s="380" t="e">
        <f>Merleg_m!#REF!</f>
        <v>#REF!</v>
      </c>
    </row>
    <row r="91" spans="1:23" hidden="1">
      <c r="A91" s="293" t="s">
        <v>85</v>
      </c>
      <c r="B91" s="204" t="s">
        <v>348</v>
      </c>
      <c r="C91" s="282"/>
      <c r="D91" s="282"/>
      <c r="E91" s="282"/>
      <c r="F91" s="282"/>
      <c r="G91" s="282"/>
      <c r="H91" s="282"/>
      <c r="I91" s="282"/>
      <c r="J91" s="282"/>
      <c r="K91" s="282"/>
      <c r="L91" s="282"/>
      <c r="M91" s="282"/>
      <c r="N91" s="282"/>
      <c r="O91" s="282"/>
      <c r="P91" s="282"/>
      <c r="Q91" s="282"/>
      <c r="R91" s="282"/>
      <c r="S91" s="282"/>
      <c r="T91" s="282"/>
      <c r="U91" s="396" t="e">
        <f>Merleg_m!#REF!</f>
        <v>#REF!</v>
      </c>
      <c r="V91" s="396" t="e">
        <f>Merleg_m!#REF!</f>
        <v>#REF!</v>
      </c>
      <c r="W91" s="380" t="e">
        <f>Merleg_m!#REF!</f>
        <v>#REF!</v>
      </c>
    </row>
    <row r="92" spans="1:23" hidden="1">
      <c r="A92" s="293" t="s">
        <v>86</v>
      </c>
      <c r="B92" s="204" t="s">
        <v>349</v>
      </c>
      <c r="C92" s="282"/>
      <c r="D92" s="282"/>
      <c r="E92" s="282"/>
      <c r="F92" s="282"/>
      <c r="G92" s="282"/>
      <c r="H92" s="282"/>
      <c r="I92" s="282"/>
      <c r="J92" s="282"/>
      <c r="K92" s="282"/>
      <c r="L92" s="282"/>
      <c r="M92" s="282"/>
      <c r="N92" s="282"/>
      <c r="O92" s="282"/>
      <c r="P92" s="282"/>
      <c r="Q92" s="282"/>
      <c r="R92" s="282"/>
      <c r="S92" s="282"/>
      <c r="T92" s="282"/>
      <c r="U92" s="396" t="e">
        <f>Merleg_m!#REF!</f>
        <v>#REF!</v>
      </c>
      <c r="V92" s="396" t="e">
        <f>Merleg_m!#REF!</f>
        <v>#REF!</v>
      </c>
      <c r="W92" s="380" t="e">
        <f>Merleg_m!#REF!</f>
        <v>#REF!</v>
      </c>
    </row>
    <row r="93" spans="1:23" hidden="1">
      <c r="A93" s="293" t="s">
        <v>87</v>
      </c>
      <c r="B93" s="204" t="s">
        <v>350</v>
      </c>
      <c r="C93" s="282"/>
      <c r="D93" s="282"/>
      <c r="E93" s="282"/>
      <c r="F93" s="282"/>
      <c r="G93" s="282"/>
      <c r="H93" s="282"/>
      <c r="I93" s="282"/>
      <c r="J93" s="282"/>
      <c r="K93" s="282"/>
      <c r="L93" s="282"/>
      <c r="M93" s="282"/>
      <c r="N93" s="282"/>
      <c r="O93" s="282"/>
      <c r="P93" s="282"/>
      <c r="Q93" s="282"/>
      <c r="R93" s="282"/>
      <c r="S93" s="282"/>
      <c r="T93" s="282"/>
      <c r="U93" s="396" t="e">
        <f>Merleg_m!#REF!</f>
        <v>#REF!</v>
      </c>
      <c r="V93" s="396" t="e">
        <f>Merleg_m!#REF!</f>
        <v>#REF!</v>
      </c>
      <c r="W93" s="380" t="e">
        <f>Merleg_m!#REF!</f>
        <v>#REF!</v>
      </c>
    </row>
    <row r="94" spans="1:23" ht="15" thickBot="1">
      <c r="A94" s="293" t="s">
        <v>88</v>
      </c>
      <c r="B94" s="276" t="s">
        <v>351</v>
      </c>
      <c r="C94" s="282"/>
      <c r="D94" s="282"/>
      <c r="E94" s="282"/>
      <c r="F94" s="282"/>
      <c r="G94" s="282"/>
      <c r="H94" s="282"/>
      <c r="I94" s="282"/>
      <c r="J94" s="282"/>
      <c r="K94" s="282"/>
      <c r="L94" s="282"/>
      <c r="M94" s="282"/>
      <c r="N94" s="282"/>
      <c r="O94" s="282"/>
      <c r="P94" s="282"/>
      <c r="Q94" s="282"/>
      <c r="R94" s="282"/>
      <c r="S94" s="282"/>
      <c r="T94" s="282"/>
      <c r="U94" s="399">
        <f>Merleg_m!U51</f>
        <v>32014</v>
      </c>
      <c r="V94" s="399">
        <f>Merleg_m!V51</f>
        <v>0</v>
      </c>
      <c r="W94" s="375">
        <f>Merleg_m!X51</f>
        <v>25223</v>
      </c>
    </row>
    <row r="95" spans="1:23" ht="15" hidden="1" thickBot="1">
      <c r="A95" s="173"/>
      <c r="B95" s="229"/>
      <c r="C95" s="230"/>
      <c r="D95" s="230"/>
      <c r="E95" s="230"/>
      <c r="F95" s="230"/>
      <c r="G95" s="230"/>
      <c r="H95" s="230"/>
      <c r="I95" s="230"/>
      <c r="J95" s="230"/>
      <c r="K95" s="230"/>
      <c r="L95" s="230"/>
      <c r="M95" s="230"/>
      <c r="N95" s="230"/>
      <c r="O95" s="230"/>
      <c r="P95" s="230"/>
      <c r="Q95" s="230"/>
      <c r="R95" s="230"/>
      <c r="S95" s="228"/>
      <c r="T95" s="228"/>
      <c r="U95" s="400" t="e">
        <f>Merleg_m!#REF!</f>
        <v>#REF!</v>
      </c>
      <c r="V95" s="400" t="e">
        <f>Merleg_m!#REF!</f>
        <v>#REF!</v>
      </c>
      <c r="W95" s="401" t="e">
        <f>Merleg_m!#REF!</f>
        <v>#REF!</v>
      </c>
    </row>
    <row r="96" spans="1:23" ht="17.25" customHeight="1" thickBot="1">
      <c r="A96" s="308" t="s">
        <v>89</v>
      </c>
      <c r="B96" s="277" t="s">
        <v>352</v>
      </c>
      <c r="C96" s="278"/>
      <c r="D96" s="278"/>
      <c r="E96" s="278"/>
      <c r="F96" s="278"/>
      <c r="G96" s="278"/>
      <c r="H96" s="278"/>
      <c r="I96" s="278"/>
      <c r="J96" s="278"/>
      <c r="K96" s="278"/>
      <c r="L96" s="278"/>
      <c r="M96" s="278"/>
      <c r="N96" s="278"/>
      <c r="O96" s="278"/>
      <c r="P96" s="278"/>
      <c r="Q96" s="278"/>
      <c r="R96" s="278"/>
      <c r="S96" s="278"/>
      <c r="T96" s="278"/>
      <c r="U96" s="386">
        <f>Merleg_m!U52</f>
        <v>578176</v>
      </c>
      <c r="V96" s="386" t="e">
        <f>Merleg_m!V52</f>
        <v>#REF!</v>
      </c>
      <c r="W96" s="382">
        <f>Merleg_m!X52</f>
        <v>553945</v>
      </c>
    </row>
    <row r="97" spans="1:23" s="167" customFormat="1">
      <c r="A97" s="164"/>
      <c r="B97" s="165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4"/>
      <c r="Q97" s="174"/>
      <c r="R97" s="174"/>
      <c r="S97" s="174"/>
      <c r="T97" s="174"/>
      <c r="U97" s="166"/>
      <c r="V97" s="166"/>
      <c r="W97" s="166"/>
    </row>
    <row r="98" spans="1:23" s="167" customFormat="1">
      <c r="A98" s="164"/>
      <c r="B98" s="165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4"/>
      <c r="Q98" s="174"/>
      <c r="R98" s="174"/>
      <c r="S98" s="174"/>
      <c r="T98" s="174"/>
      <c r="U98" s="166"/>
      <c r="V98" s="166"/>
      <c r="W98" s="166"/>
    </row>
    <row r="99" spans="1:23" s="141" customFormat="1">
      <c r="A99" s="143"/>
      <c r="U99" s="167"/>
      <c r="V99" s="167"/>
      <c r="W99" s="371"/>
    </row>
    <row r="100" spans="1:23" s="141" customFormat="1" ht="15">
      <c r="A100" s="158" t="s">
        <v>320</v>
      </c>
      <c r="B100" s="158"/>
      <c r="C100" s="158"/>
      <c r="D100" s="158"/>
      <c r="E100" s="159" t="s">
        <v>661</v>
      </c>
      <c r="F100" s="159"/>
      <c r="G100" s="159"/>
      <c r="H100" s="159"/>
      <c r="I100" s="159"/>
      <c r="J100" s="159"/>
      <c r="K100" s="159"/>
      <c r="L100" s="159"/>
      <c r="M100" s="159"/>
      <c r="N100" s="159"/>
      <c r="U100" s="406"/>
      <c r="V100" s="383"/>
      <c r="W100" s="383"/>
    </row>
    <row r="101" spans="1:23" s="141" customFormat="1" ht="15">
      <c r="A101" s="158"/>
      <c r="B101" s="161"/>
      <c r="C101" s="161"/>
      <c r="D101" s="161"/>
      <c r="E101" s="161"/>
      <c r="F101" s="161"/>
      <c r="G101" s="161"/>
      <c r="H101" s="161"/>
      <c r="I101" s="161"/>
      <c r="J101" s="161"/>
      <c r="K101" s="161"/>
      <c r="L101" s="161"/>
      <c r="M101" s="161"/>
      <c r="N101" s="161"/>
      <c r="O101" s="161"/>
      <c r="P101" s="161"/>
      <c r="Q101" s="163" t="s">
        <v>56</v>
      </c>
      <c r="R101" s="163"/>
      <c r="S101" s="163"/>
      <c r="T101" s="161"/>
      <c r="U101" s="407" t="s">
        <v>321</v>
      </c>
      <c r="V101" s="384"/>
      <c r="W101" s="384"/>
    </row>
    <row r="102" spans="1:23" s="141" customFormat="1" ht="15">
      <c r="A102" s="158"/>
      <c r="B102" s="161"/>
      <c r="C102" s="161"/>
      <c r="D102" s="161"/>
      <c r="E102" s="161"/>
      <c r="F102" s="161"/>
      <c r="G102" s="161"/>
      <c r="H102" s="161"/>
      <c r="I102" s="161"/>
      <c r="J102" s="161"/>
      <c r="K102" s="161"/>
      <c r="L102" s="161"/>
      <c r="M102" s="161"/>
      <c r="N102" s="161"/>
      <c r="O102" s="161"/>
      <c r="P102" s="161"/>
      <c r="Q102" s="161"/>
      <c r="R102" s="161"/>
      <c r="S102" s="161"/>
      <c r="T102" s="161"/>
      <c r="U102" s="407" t="s">
        <v>322</v>
      </c>
      <c r="V102" s="407"/>
      <c r="W102" s="384"/>
    </row>
    <row r="103" spans="1:23" s="141" customFormat="1">
      <c r="A103" s="143"/>
      <c r="U103" s="167"/>
      <c r="V103" s="167"/>
      <c r="W103" s="371"/>
    </row>
    <row r="104" spans="1:23" s="141" customFormat="1">
      <c r="A104" s="143"/>
      <c r="U104" s="167"/>
      <c r="V104" s="167"/>
      <c r="W104" s="371"/>
    </row>
    <row r="105" spans="1:23" s="141" customFormat="1" ht="15">
      <c r="A105" s="140">
        <f t="shared" ref="A105:Q105" si="0">A2</f>
        <v>1</v>
      </c>
      <c r="B105" s="140">
        <f t="shared" si="0"/>
        <v>2</v>
      </c>
      <c r="C105" s="140">
        <f t="shared" si="0"/>
        <v>4</v>
      </c>
      <c r="D105" s="140">
        <f t="shared" si="0"/>
        <v>7</v>
      </c>
      <c r="E105" s="140">
        <f t="shared" si="0"/>
        <v>2</v>
      </c>
      <c r="F105" s="140">
        <f t="shared" si="0"/>
        <v>7</v>
      </c>
      <c r="G105" s="140">
        <f t="shared" si="0"/>
        <v>0</v>
      </c>
      <c r="H105" s="297">
        <f t="shared" si="0"/>
        <v>1</v>
      </c>
      <c r="I105" s="299">
        <f t="shared" si="0"/>
        <v>5</v>
      </c>
      <c r="J105" s="140">
        <f t="shared" si="0"/>
        <v>1</v>
      </c>
      <c r="K105" s="140">
        <f t="shared" si="0"/>
        <v>7</v>
      </c>
      <c r="L105" s="297">
        <f t="shared" si="0"/>
        <v>0</v>
      </c>
      <c r="M105" s="299">
        <f t="shared" si="0"/>
        <v>1</v>
      </c>
      <c r="N105" s="140">
        <f t="shared" si="0"/>
        <v>1</v>
      </c>
      <c r="O105" s="297">
        <f t="shared" si="0"/>
        <v>3</v>
      </c>
      <c r="P105" s="299">
        <f t="shared" si="0"/>
        <v>1</v>
      </c>
      <c r="Q105" s="140">
        <f t="shared" si="0"/>
        <v>3</v>
      </c>
      <c r="U105" s="167"/>
      <c r="V105" s="167"/>
      <c r="W105" s="371"/>
    </row>
    <row r="106" spans="1:23" s="141" customFormat="1" ht="5.25" customHeight="1">
      <c r="A106" s="143"/>
      <c r="U106" s="167"/>
      <c r="V106" s="167"/>
      <c r="W106" s="371"/>
    </row>
    <row r="107" spans="1:23" s="141" customFormat="1">
      <c r="A107" s="314" t="str">
        <f>A4</f>
        <v>Statistical Code</v>
      </c>
      <c r="B107" s="314"/>
      <c r="C107" s="314"/>
      <c r="D107" s="314"/>
      <c r="E107" s="314"/>
      <c r="F107" s="314"/>
      <c r="G107" s="314"/>
      <c r="H107" s="314"/>
      <c r="I107" s="314"/>
      <c r="J107" s="314"/>
      <c r="K107" s="314"/>
      <c r="L107" s="314"/>
      <c r="M107" s="314"/>
      <c r="N107" s="314"/>
      <c r="O107" s="314"/>
      <c r="P107" s="314"/>
      <c r="Q107" s="314"/>
      <c r="U107" s="167"/>
      <c r="V107" s="167"/>
      <c r="W107" s="371"/>
    </row>
    <row r="108" spans="1:23" s="141" customFormat="1">
      <c r="A108" s="143"/>
      <c r="U108" s="167"/>
      <c r="V108" s="167"/>
      <c r="W108" s="371"/>
    </row>
    <row r="109" spans="1:23" s="141" customFormat="1" ht="15">
      <c r="A109" s="140">
        <f t="shared" ref="A109:L109" si="1">A6</f>
        <v>1</v>
      </c>
      <c r="B109" s="140">
        <f t="shared" si="1"/>
        <v>3</v>
      </c>
      <c r="C109" s="140" t="str">
        <f t="shared" si="1"/>
        <v>-</v>
      </c>
      <c r="D109" s="140">
        <f t="shared" si="1"/>
        <v>0</v>
      </c>
      <c r="E109" s="140">
        <f t="shared" si="1"/>
        <v>9</v>
      </c>
      <c r="F109" s="140" t="str">
        <f t="shared" si="1"/>
        <v>-</v>
      </c>
      <c r="G109" s="140">
        <f t="shared" si="1"/>
        <v>0</v>
      </c>
      <c r="H109" s="140">
        <f t="shared" si="1"/>
        <v>8</v>
      </c>
      <c r="I109" s="140">
        <f t="shared" si="1"/>
        <v>4</v>
      </c>
      <c r="J109" s="140">
        <f t="shared" si="1"/>
        <v>9</v>
      </c>
      <c r="K109" s="140">
        <f t="shared" si="1"/>
        <v>6</v>
      </c>
      <c r="L109" s="140">
        <f t="shared" si="1"/>
        <v>4</v>
      </c>
      <c r="U109" s="167"/>
      <c r="V109" s="167"/>
      <c r="W109" s="371"/>
    </row>
    <row r="110" spans="1:23" s="141" customFormat="1" ht="6" customHeight="1">
      <c r="A110" s="143"/>
      <c r="U110" s="167"/>
      <c r="V110" s="167"/>
      <c r="W110" s="371"/>
    </row>
    <row r="111" spans="1:23" s="141" customFormat="1">
      <c r="A111" s="314" t="str">
        <f>A8</f>
        <v>Registration Number</v>
      </c>
      <c r="B111" s="314"/>
      <c r="C111" s="314"/>
      <c r="D111" s="314"/>
      <c r="E111" s="314"/>
      <c r="F111" s="314"/>
      <c r="G111" s="314"/>
      <c r="H111" s="314"/>
      <c r="I111" s="314"/>
      <c r="J111" s="314"/>
      <c r="K111" s="314"/>
      <c r="L111" s="314"/>
      <c r="U111" s="167"/>
      <c r="V111" s="167"/>
      <c r="W111" s="371"/>
    </row>
    <row r="112" spans="1:23" s="141" customFormat="1">
      <c r="A112" s="143"/>
      <c r="U112" s="167"/>
      <c r="V112" s="167"/>
      <c r="W112" s="371"/>
    </row>
    <row r="113" spans="1:24" s="141" customFormat="1">
      <c r="A113" s="143"/>
      <c r="U113" s="167"/>
      <c r="V113" s="167"/>
      <c r="W113" s="371"/>
    </row>
    <row r="114" spans="1:24" s="141" customFormat="1" ht="16">
      <c r="A114" s="144" t="str">
        <f>CONCATENATE("The ",Adatok!B6," Profit and Loss Statement of ",Adatok!B2)</f>
        <v>The 2025. Profit and Loss Statement of MOGYORÓD NONPROFIT KFT</v>
      </c>
      <c r="B114" s="144"/>
      <c r="C114" s="144"/>
      <c r="D114" s="144"/>
      <c r="E114" s="144"/>
      <c r="F114" s="144"/>
      <c r="G114" s="144"/>
      <c r="H114" s="144"/>
      <c r="I114" s="144"/>
      <c r="J114" s="144"/>
      <c r="K114" s="144"/>
      <c r="L114" s="144"/>
      <c r="M114" s="144"/>
      <c r="N114" s="144"/>
      <c r="O114" s="144"/>
      <c r="P114" s="144"/>
      <c r="Q114" s="144"/>
      <c r="R114" s="144"/>
      <c r="S114" s="144"/>
      <c r="T114" s="144"/>
      <c r="U114" s="385"/>
      <c r="V114" s="385"/>
      <c r="W114" s="385"/>
      <c r="X114" s="145"/>
    </row>
    <row r="115" spans="1:24" s="141" customFormat="1">
      <c r="A115" s="143"/>
      <c r="U115" s="167"/>
      <c r="V115" s="167"/>
      <c r="W115" s="371"/>
    </row>
    <row r="116" spans="1:24" s="141" customFormat="1">
      <c r="A116" s="143"/>
      <c r="U116" s="167"/>
      <c r="V116" s="167"/>
      <c r="W116" s="371"/>
    </row>
    <row r="117" spans="1:24" s="141" customFormat="1">
      <c r="A117" s="168" t="s">
        <v>353</v>
      </c>
      <c r="B117" s="168"/>
      <c r="C117" s="168"/>
      <c r="D117" s="168"/>
      <c r="E117" s="168"/>
      <c r="F117" s="168"/>
      <c r="G117" s="168"/>
      <c r="H117" s="168"/>
      <c r="I117" s="168"/>
      <c r="J117" s="168"/>
      <c r="K117" s="168"/>
      <c r="U117" s="167"/>
      <c r="V117" s="167"/>
      <c r="W117" s="371"/>
    </row>
    <row r="118" spans="1:24" s="141" customFormat="1">
      <c r="A118" s="169" t="s">
        <v>354</v>
      </c>
      <c r="B118" s="169"/>
      <c r="C118" s="169"/>
      <c r="D118" s="169"/>
      <c r="E118" s="169"/>
      <c r="F118" s="169"/>
      <c r="G118" s="169"/>
      <c r="H118" s="169"/>
      <c r="I118" s="169"/>
      <c r="J118" s="169"/>
      <c r="K118" s="169"/>
      <c r="U118" s="167"/>
      <c r="V118" s="167"/>
      <c r="W118" s="371"/>
    </row>
    <row r="119" spans="1:24" s="141" customFormat="1" ht="15" thickBot="1">
      <c r="A119" s="143"/>
      <c r="U119" s="167"/>
      <c r="V119" s="167"/>
      <c r="W119" s="389" t="s">
        <v>272</v>
      </c>
    </row>
    <row r="120" spans="1:24" s="141" customFormat="1" ht="32.25" customHeight="1" thickBot="1">
      <c r="A120" s="147"/>
      <c r="B120" s="235" t="s">
        <v>273</v>
      </c>
      <c r="C120" s="232"/>
      <c r="D120" s="232"/>
      <c r="E120" s="232"/>
      <c r="F120" s="232"/>
      <c r="G120" s="232"/>
      <c r="H120" s="232"/>
      <c r="I120" s="232"/>
      <c r="J120" s="232"/>
      <c r="K120" s="232"/>
      <c r="L120" s="232"/>
      <c r="M120" s="232"/>
      <c r="N120" s="232"/>
      <c r="O120" s="232"/>
      <c r="P120" s="232"/>
      <c r="Q120" s="232"/>
      <c r="R120" s="232"/>
      <c r="S120" s="232"/>
      <c r="T120" s="233"/>
      <c r="U120" s="390" t="s">
        <v>274</v>
      </c>
      <c r="V120" s="391" t="s">
        <v>275</v>
      </c>
      <c r="W120" s="392" t="s">
        <v>276</v>
      </c>
    </row>
    <row r="121" spans="1:24" hidden="1">
      <c r="A121" s="170">
        <v>1</v>
      </c>
      <c r="B121" s="207" t="s">
        <v>355</v>
      </c>
      <c r="C121" s="280"/>
      <c r="D121" s="280"/>
      <c r="E121" s="280"/>
      <c r="F121" s="280"/>
      <c r="G121" s="280"/>
      <c r="H121" s="280"/>
      <c r="I121" s="280"/>
      <c r="J121" s="280"/>
      <c r="K121" s="280"/>
      <c r="L121" s="280"/>
      <c r="M121" s="280"/>
      <c r="N121" s="280"/>
      <c r="O121" s="280"/>
      <c r="P121" s="280"/>
      <c r="Q121" s="280"/>
      <c r="R121" s="280"/>
      <c r="S121" s="280"/>
      <c r="T121" s="280"/>
      <c r="U121" s="408" t="e">
        <f>Merleg_m!#REF!</f>
        <v>#REF!</v>
      </c>
      <c r="V121" s="408" t="e">
        <f>Merleg_m!#REF!</f>
        <v>#REF!</v>
      </c>
      <c r="W121" s="409" t="e">
        <f>Merleg_m!#REF!</f>
        <v>#REF!</v>
      </c>
    </row>
    <row r="122" spans="1:24" hidden="1">
      <c r="A122" s="171">
        <v>2</v>
      </c>
      <c r="B122" s="205" t="s">
        <v>356</v>
      </c>
      <c r="C122" s="282"/>
      <c r="D122" s="282"/>
      <c r="E122" s="282"/>
      <c r="F122" s="282"/>
      <c r="G122" s="282"/>
      <c r="H122" s="282"/>
      <c r="I122" s="282"/>
      <c r="J122" s="282"/>
      <c r="K122" s="282"/>
      <c r="L122" s="282"/>
      <c r="M122" s="282"/>
      <c r="N122" s="282"/>
      <c r="O122" s="282"/>
      <c r="P122" s="282"/>
      <c r="Q122" s="282"/>
      <c r="R122" s="282"/>
      <c r="S122" s="282"/>
      <c r="T122" s="282"/>
      <c r="U122" s="396" t="e">
        <f>Merleg_m!#REF!</f>
        <v>#REF!</v>
      </c>
      <c r="V122" s="396" t="e">
        <f>Merleg_m!#REF!</f>
        <v>#REF!</v>
      </c>
      <c r="W122" s="380" t="e">
        <f>Merleg_m!#REF!</f>
        <v>#REF!</v>
      </c>
    </row>
    <row r="123" spans="1:24">
      <c r="A123" s="172" t="s">
        <v>92</v>
      </c>
      <c r="B123" s="284" t="s">
        <v>357</v>
      </c>
      <c r="C123" s="282"/>
      <c r="D123" s="282"/>
      <c r="E123" s="282"/>
      <c r="F123" s="282"/>
      <c r="G123" s="282"/>
      <c r="H123" s="282"/>
      <c r="I123" s="282"/>
      <c r="J123" s="282"/>
      <c r="K123" s="282"/>
      <c r="L123" s="282"/>
      <c r="M123" s="282"/>
      <c r="N123" s="282"/>
      <c r="O123" s="282"/>
      <c r="P123" s="282"/>
      <c r="Q123" s="282"/>
      <c r="R123" s="282"/>
      <c r="S123" s="282"/>
      <c r="T123" s="282"/>
      <c r="U123" s="398">
        <f>Merleg_m!U83</f>
        <v>193174</v>
      </c>
      <c r="V123" s="398" t="e">
        <f>Merleg_m!V83</f>
        <v>#REF!</v>
      </c>
      <c r="W123" s="365">
        <f>Merleg_m!X83</f>
        <v>198405</v>
      </c>
    </row>
    <row r="124" spans="1:24">
      <c r="A124" s="172" t="s">
        <v>93</v>
      </c>
      <c r="B124" s="284" t="s">
        <v>358</v>
      </c>
      <c r="C124" s="282"/>
      <c r="D124" s="282"/>
      <c r="E124" s="282"/>
      <c r="F124" s="282"/>
      <c r="G124" s="282"/>
      <c r="H124" s="282"/>
      <c r="I124" s="282"/>
      <c r="J124" s="282"/>
      <c r="K124" s="282"/>
      <c r="L124" s="282"/>
      <c r="M124" s="282"/>
      <c r="N124" s="282"/>
      <c r="O124" s="282"/>
      <c r="P124" s="282"/>
      <c r="Q124" s="282"/>
      <c r="R124" s="282"/>
      <c r="S124" s="282"/>
      <c r="T124" s="282"/>
      <c r="U124" s="399">
        <f>Merleg_m!U85</f>
        <v>219230</v>
      </c>
      <c r="V124" s="399">
        <f>Merleg_m!V85</f>
        <v>0</v>
      </c>
      <c r="W124" s="375">
        <f>Merleg_m!X85</f>
        <v>268034</v>
      </c>
    </row>
    <row r="125" spans="1:24" hidden="1">
      <c r="A125" s="171">
        <v>3</v>
      </c>
      <c r="B125" s="205" t="s">
        <v>359</v>
      </c>
      <c r="C125" s="282"/>
      <c r="D125" s="282"/>
      <c r="E125" s="282"/>
      <c r="F125" s="282"/>
      <c r="G125" s="282"/>
      <c r="H125" s="282"/>
      <c r="I125" s="282"/>
      <c r="J125" s="282"/>
      <c r="K125" s="282"/>
      <c r="L125" s="282"/>
      <c r="M125" s="282"/>
      <c r="N125" s="282"/>
      <c r="O125" s="282"/>
      <c r="P125" s="282"/>
      <c r="Q125" s="282"/>
      <c r="R125" s="282"/>
      <c r="S125" s="282"/>
      <c r="T125" s="282"/>
      <c r="U125" s="396" t="e">
        <f>Merleg_m!#REF!</f>
        <v>#REF!</v>
      </c>
      <c r="V125" s="396" t="e">
        <f>Merleg_m!#REF!</f>
        <v>#REF!</v>
      </c>
      <c r="W125" s="380" t="e">
        <f>Merleg_m!#REF!</f>
        <v>#REF!</v>
      </c>
    </row>
    <row r="126" spans="1:24" hidden="1">
      <c r="A126" s="171">
        <v>4</v>
      </c>
      <c r="B126" s="205" t="s">
        <v>360</v>
      </c>
      <c r="C126" s="282"/>
      <c r="D126" s="282"/>
      <c r="E126" s="282"/>
      <c r="F126" s="282"/>
      <c r="G126" s="282"/>
      <c r="H126" s="282"/>
      <c r="I126" s="282"/>
      <c r="J126" s="282"/>
      <c r="K126" s="282"/>
      <c r="L126" s="282"/>
      <c r="M126" s="282"/>
      <c r="N126" s="282"/>
      <c r="O126" s="282"/>
      <c r="P126" s="282"/>
      <c r="Q126" s="282"/>
      <c r="R126" s="282"/>
      <c r="S126" s="282"/>
      <c r="T126" s="282"/>
      <c r="U126" s="396" t="e">
        <f>Merleg_m!#REF!</f>
        <v>#REF!</v>
      </c>
      <c r="V126" s="396" t="e">
        <f>Merleg_m!#REF!</f>
        <v>#REF!</v>
      </c>
      <c r="W126" s="380" t="e">
        <f>Merleg_m!#REF!</f>
        <v>#REF!</v>
      </c>
    </row>
    <row r="127" spans="1:24">
      <c r="A127" s="172" t="s">
        <v>95</v>
      </c>
      <c r="B127" s="284" t="s">
        <v>361</v>
      </c>
      <c r="C127" s="282"/>
      <c r="D127" s="282"/>
      <c r="E127" s="282"/>
      <c r="F127" s="282"/>
      <c r="G127" s="282"/>
      <c r="H127" s="282"/>
      <c r="I127" s="282"/>
      <c r="J127" s="282"/>
      <c r="K127" s="282"/>
      <c r="L127" s="282"/>
      <c r="M127" s="282"/>
      <c r="N127" s="282"/>
      <c r="O127" s="282"/>
      <c r="P127" s="282"/>
      <c r="Q127" s="282"/>
      <c r="R127" s="282"/>
      <c r="S127" s="282"/>
      <c r="T127" s="282"/>
      <c r="U127" s="398">
        <f>Merleg_m!U84</f>
        <v>0</v>
      </c>
      <c r="V127" s="398" t="e">
        <f>Merleg_m!V87</f>
        <v>#REF!</v>
      </c>
      <c r="W127" s="365">
        <f>Merleg_m!X84</f>
        <v>3217</v>
      </c>
    </row>
    <row r="128" spans="1:24" hidden="1">
      <c r="A128" s="171">
        <v>5</v>
      </c>
      <c r="B128" s="205" t="s">
        <v>362</v>
      </c>
      <c r="C128" s="282"/>
      <c r="D128" s="282"/>
      <c r="E128" s="282"/>
      <c r="F128" s="282"/>
      <c r="G128" s="282"/>
      <c r="H128" s="282"/>
      <c r="I128" s="282"/>
      <c r="J128" s="282"/>
      <c r="K128" s="282"/>
      <c r="L128" s="282"/>
      <c r="M128" s="282"/>
      <c r="N128" s="282"/>
      <c r="O128" s="282"/>
      <c r="P128" s="282"/>
      <c r="Q128" s="282"/>
      <c r="R128" s="282"/>
      <c r="S128" s="282"/>
      <c r="T128" s="282"/>
      <c r="U128" s="396" t="e">
        <f>Merleg_m!#REF!</f>
        <v>#REF!</v>
      </c>
      <c r="V128" s="396" t="e">
        <f>Merleg_m!#REF!</f>
        <v>#REF!</v>
      </c>
      <c r="W128" s="380" t="e">
        <f>Merleg_m!#REF!</f>
        <v>#REF!</v>
      </c>
    </row>
    <row r="129" spans="1:23" hidden="1">
      <c r="A129" s="171">
        <v>6</v>
      </c>
      <c r="B129" s="205" t="s">
        <v>363</v>
      </c>
      <c r="C129" s="282"/>
      <c r="D129" s="282"/>
      <c r="E129" s="282"/>
      <c r="F129" s="282"/>
      <c r="G129" s="282"/>
      <c r="H129" s="282"/>
      <c r="I129" s="282"/>
      <c r="J129" s="282"/>
      <c r="K129" s="282"/>
      <c r="L129" s="282"/>
      <c r="M129" s="282"/>
      <c r="N129" s="282"/>
      <c r="O129" s="282"/>
      <c r="P129" s="282"/>
      <c r="Q129" s="282"/>
      <c r="R129" s="282"/>
      <c r="S129" s="282"/>
      <c r="T129" s="282"/>
      <c r="U129" s="396" t="e">
        <f>Merleg_m!#REF!</f>
        <v>#REF!</v>
      </c>
      <c r="V129" s="396" t="e">
        <f>Merleg_m!#REF!</f>
        <v>#REF!</v>
      </c>
      <c r="W129" s="380" t="e">
        <f>Merleg_m!#REF!</f>
        <v>#REF!</v>
      </c>
    </row>
    <row r="130" spans="1:23" hidden="1">
      <c r="A130" s="171">
        <v>7</v>
      </c>
      <c r="B130" s="205" t="s">
        <v>364</v>
      </c>
      <c r="C130" s="282"/>
      <c r="D130" s="282"/>
      <c r="E130" s="282"/>
      <c r="F130" s="282"/>
      <c r="G130" s="282"/>
      <c r="H130" s="282"/>
      <c r="I130" s="282"/>
      <c r="J130" s="282"/>
      <c r="K130" s="282"/>
      <c r="L130" s="282"/>
      <c r="M130" s="282"/>
      <c r="N130" s="282"/>
      <c r="O130" s="282"/>
      <c r="P130" s="282"/>
      <c r="Q130" s="282"/>
      <c r="R130" s="282"/>
      <c r="S130" s="282"/>
      <c r="T130" s="282"/>
      <c r="U130" s="396" t="e">
        <f>Merleg_m!#REF!</f>
        <v>#REF!</v>
      </c>
      <c r="V130" s="396" t="e">
        <f>Merleg_m!#REF!</f>
        <v>#REF!</v>
      </c>
      <c r="W130" s="380" t="e">
        <f>Merleg_m!#REF!</f>
        <v>#REF!</v>
      </c>
    </row>
    <row r="131" spans="1:23" hidden="1">
      <c r="A131" s="171">
        <v>8</v>
      </c>
      <c r="B131" s="205" t="s">
        <v>365</v>
      </c>
      <c r="C131" s="282"/>
      <c r="D131" s="282"/>
      <c r="E131" s="282"/>
      <c r="F131" s="282"/>
      <c r="G131" s="282"/>
      <c r="H131" s="282"/>
      <c r="I131" s="282"/>
      <c r="J131" s="282"/>
      <c r="K131" s="282"/>
      <c r="L131" s="282"/>
      <c r="M131" s="282"/>
      <c r="N131" s="282"/>
      <c r="O131" s="282"/>
      <c r="P131" s="282"/>
      <c r="Q131" s="282"/>
      <c r="R131" s="282"/>
      <c r="S131" s="282"/>
      <c r="T131" s="282"/>
      <c r="U131" s="396" t="e">
        <f>Merleg_m!#REF!</f>
        <v>#REF!</v>
      </c>
      <c r="V131" s="396" t="e">
        <f>Merleg_m!#REF!</f>
        <v>#REF!</v>
      </c>
      <c r="W131" s="380" t="e">
        <f>Merleg_m!#REF!</f>
        <v>#REF!</v>
      </c>
    </row>
    <row r="132" spans="1:23">
      <c r="A132" s="172" t="s">
        <v>96</v>
      </c>
      <c r="B132" s="284" t="s">
        <v>366</v>
      </c>
      <c r="C132" s="282"/>
      <c r="D132" s="282"/>
      <c r="E132" s="282"/>
      <c r="F132" s="282"/>
      <c r="G132" s="282"/>
      <c r="H132" s="282"/>
      <c r="I132" s="282"/>
      <c r="J132" s="282"/>
      <c r="K132" s="282"/>
      <c r="L132" s="282"/>
      <c r="M132" s="282"/>
      <c r="N132" s="282"/>
      <c r="O132" s="282"/>
      <c r="P132" s="282"/>
      <c r="Q132" s="282"/>
      <c r="R132" s="282"/>
      <c r="S132" s="282"/>
      <c r="T132" s="282"/>
      <c r="U132" s="398">
        <f>+Merleg_m!U87</f>
        <v>152465</v>
      </c>
      <c r="V132" s="398" t="e">
        <f>Merleg_m!#REF!</f>
        <v>#REF!</v>
      </c>
      <c r="W132" s="365">
        <f>+Merleg_m!X87</f>
        <v>136929</v>
      </c>
    </row>
    <row r="133" spans="1:23" hidden="1">
      <c r="A133" s="171">
        <v>9</v>
      </c>
      <c r="B133" s="205" t="s">
        <v>367</v>
      </c>
      <c r="C133" s="282"/>
      <c r="D133" s="282"/>
      <c r="E133" s="282"/>
      <c r="F133" s="282"/>
      <c r="G133" s="282"/>
      <c r="H133" s="282"/>
      <c r="I133" s="282"/>
      <c r="J133" s="282"/>
      <c r="K133" s="282"/>
      <c r="L133" s="282"/>
      <c r="M133" s="282"/>
      <c r="N133" s="282"/>
      <c r="O133" s="282"/>
      <c r="P133" s="282"/>
      <c r="Q133" s="282"/>
      <c r="R133" s="282"/>
      <c r="S133" s="282"/>
      <c r="T133" s="282"/>
      <c r="U133" s="396">
        <f>+Merleg_m!U88</f>
        <v>230738</v>
      </c>
      <c r="V133" s="396" t="e">
        <f>Merleg_m!#REF!</f>
        <v>#REF!</v>
      </c>
      <c r="W133" s="380">
        <f>+Merleg_m!X88</f>
        <v>249254</v>
      </c>
    </row>
    <row r="134" spans="1:23" hidden="1">
      <c r="A134" s="171">
        <v>10</v>
      </c>
      <c r="B134" s="205" t="s">
        <v>368</v>
      </c>
      <c r="C134" s="282"/>
      <c r="D134" s="282"/>
      <c r="E134" s="282"/>
      <c r="F134" s="282"/>
      <c r="G134" s="282"/>
      <c r="H134" s="282"/>
      <c r="I134" s="282"/>
      <c r="J134" s="282"/>
      <c r="K134" s="282"/>
      <c r="L134" s="282"/>
      <c r="M134" s="282"/>
      <c r="N134" s="282"/>
      <c r="O134" s="282"/>
      <c r="P134" s="282"/>
      <c r="Q134" s="282"/>
      <c r="R134" s="282"/>
      <c r="S134" s="282"/>
      <c r="T134" s="282"/>
      <c r="U134" s="396">
        <v>0</v>
      </c>
      <c r="V134" s="396" t="e">
        <f>Merleg_m!#REF!</f>
        <v>#REF!</v>
      </c>
      <c r="W134" s="380">
        <v>0</v>
      </c>
    </row>
    <row r="135" spans="1:23" hidden="1">
      <c r="A135" s="171">
        <v>11</v>
      </c>
      <c r="B135" s="205" t="s">
        <v>369</v>
      </c>
      <c r="C135" s="282"/>
      <c r="D135" s="282"/>
      <c r="E135" s="282"/>
      <c r="F135" s="282"/>
      <c r="G135" s="282"/>
      <c r="H135" s="282"/>
      <c r="I135" s="282"/>
      <c r="J135" s="282"/>
      <c r="K135" s="282"/>
      <c r="L135" s="282"/>
      <c r="M135" s="282"/>
      <c r="N135" s="282"/>
      <c r="O135" s="282"/>
      <c r="P135" s="282"/>
      <c r="Q135" s="282"/>
      <c r="R135" s="282"/>
      <c r="S135" s="282"/>
      <c r="T135" s="282"/>
      <c r="U135" s="396">
        <v>0</v>
      </c>
      <c r="V135" s="396" t="e">
        <f>Merleg_m!#REF!</f>
        <v>#REF!</v>
      </c>
      <c r="W135" s="380">
        <v>0</v>
      </c>
    </row>
    <row r="136" spans="1:23">
      <c r="A136" s="172" t="s">
        <v>97</v>
      </c>
      <c r="B136" s="284" t="s">
        <v>370</v>
      </c>
      <c r="C136" s="282"/>
      <c r="D136" s="282"/>
      <c r="E136" s="282"/>
      <c r="F136" s="282"/>
      <c r="G136" s="282"/>
      <c r="H136" s="282"/>
      <c r="I136" s="282"/>
      <c r="J136" s="282"/>
      <c r="K136" s="282"/>
      <c r="L136" s="282"/>
      <c r="M136" s="282"/>
      <c r="N136" s="282"/>
      <c r="O136" s="282"/>
      <c r="P136" s="282"/>
      <c r="Q136" s="282"/>
      <c r="R136" s="282"/>
      <c r="S136" s="282"/>
      <c r="T136" s="282"/>
      <c r="U136" s="398">
        <f>Merleg_m!U88</f>
        <v>230738</v>
      </c>
      <c r="V136" s="398" t="e">
        <f>Merleg_m!V88</f>
        <v>#REF!</v>
      </c>
      <c r="W136" s="365">
        <f>Merleg_m!X88</f>
        <v>249254</v>
      </c>
    </row>
    <row r="137" spans="1:23">
      <c r="A137" s="172" t="s">
        <v>98</v>
      </c>
      <c r="B137" s="284" t="s">
        <v>371</v>
      </c>
      <c r="C137" s="282"/>
      <c r="D137" s="282"/>
      <c r="E137" s="282"/>
      <c r="F137" s="282"/>
      <c r="G137" s="282"/>
      <c r="H137" s="282"/>
      <c r="I137" s="282"/>
      <c r="J137" s="282"/>
      <c r="K137" s="282"/>
      <c r="L137" s="282"/>
      <c r="M137" s="282"/>
      <c r="N137" s="282"/>
      <c r="O137" s="282"/>
      <c r="P137" s="282"/>
      <c r="Q137" s="282"/>
      <c r="R137" s="282"/>
      <c r="S137" s="282"/>
      <c r="T137" s="282"/>
      <c r="U137" s="399">
        <f>Merleg_m!U89</f>
        <v>12613</v>
      </c>
      <c r="V137" s="399">
        <f>Merleg_m!V89</f>
        <v>0</v>
      </c>
      <c r="W137" s="375">
        <f>Merleg_m!X89</f>
        <v>30456</v>
      </c>
    </row>
    <row r="138" spans="1:23">
      <c r="A138" s="172" t="s">
        <v>101</v>
      </c>
      <c r="B138" s="284" t="s">
        <v>373</v>
      </c>
      <c r="C138" s="282"/>
      <c r="D138" s="282"/>
      <c r="E138" s="282"/>
      <c r="F138" s="282"/>
      <c r="G138" s="282"/>
      <c r="H138" s="282"/>
      <c r="I138" s="282"/>
      <c r="J138" s="282"/>
      <c r="K138" s="282"/>
      <c r="L138" s="282"/>
      <c r="M138" s="282"/>
      <c r="N138" s="282"/>
      <c r="O138" s="282"/>
      <c r="P138" s="282"/>
      <c r="Q138" s="282"/>
      <c r="R138" s="282"/>
      <c r="S138" s="282"/>
      <c r="T138" s="282"/>
      <c r="U138" s="399">
        <f>+Merleg_m!U90</f>
        <v>18838</v>
      </c>
      <c r="V138" s="399" t="e">
        <f>Merleg_m!#REF!</f>
        <v>#REF!</v>
      </c>
      <c r="W138" s="375">
        <f>+Merleg_m!X90</f>
        <v>25273</v>
      </c>
    </row>
    <row r="139" spans="1:23">
      <c r="A139" s="172" t="s">
        <v>103</v>
      </c>
      <c r="B139" s="284" t="s">
        <v>374</v>
      </c>
      <c r="C139" s="282"/>
      <c r="D139" s="282"/>
      <c r="E139" s="282"/>
      <c r="F139" s="282"/>
      <c r="G139" s="282"/>
      <c r="H139" s="282"/>
      <c r="I139" s="282"/>
      <c r="J139" s="282"/>
      <c r="K139" s="282"/>
      <c r="L139" s="282"/>
      <c r="M139" s="282"/>
      <c r="N139" s="282"/>
      <c r="O139" s="282"/>
      <c r="P139" s="282"/>
      <c r="Q139" s="282"/>
      <c r="R139" s="282"/>
      <c r="S139" s="282"/>
      <c r="T139" s="282"/>
      <c r="U139" s="398">
        <f>Merleg_m!U92</f>
        <v>-2250</v>
      </c>
      <c r="V139" s="398" t="e">
        <f>Merleg_m!V92</f>
        <v>#REF!</v>
      </c>
      <c r="W139" s="365">
        <f>Merleg_m!X92</f>
        <v>27744</v>
      </c>
    </row>
    <row r="140" spans="1:23" hidden="1">
      <c r="A140" s="171">
        <v>12</v>
      </c>
      <c r="B140" s="205" t="s">
        <v>375</v>
      </c>
      <c r="C140" s="282"/>
      <c r="D140" s="282"/>
      <c r="E140" s="282"/>
      <c r="F140" s="282"/>
      <c r="G140" s="282"/>
      <c r="H140" s="282"/>
      <c r="I140" s="282"/>
      <c r="J140" s="282"/>
      <c r="K140" s="282"/>
      <c r="L140" s="282"/>
      <c r="M140" s="282"/>
      <c r="N140" s="282"/>
      <c r="O140" s="282"/>
      <c r="P140" s="282"/>
      <c r="Q140" s="282"/>
      <c r="R140" s="282"/>
      <c r="S140" s="282"/>
      <c r="T140" s="282"/>
      <c r="U140" s="396">
        <f>+Merleg_m!U93</f>
        <v>0</v>
      </c>
      <c r="V140" s="396" t="e">
        <f>Merleg_m!#REF!</f>
        <v>#REF!</v>
      </c>
      <c r="W140" s="380">
        <f>+Merleg_m!X93</f>
        <v>0</v>
      </c>
    </row>
    <row r="141" spans="1:23" hidden="1">
      <c r="A141" s="171">
        <v>13</v>
      </c>
      <c r="B141" s="205" t="s">
        <v>376</v>
      </c>
      <c r="C141" s="282"/>
      <c r="D141" s="282"/>
      <c r="E141" s="282"/>
      <c r="F141" s="282"/>
      <c r="G141" s="282"/>
      <c r="H141" s="282"/>
      <c r="I141" s="282"/>
      <c r="J141" s="282"/>
      <c r="K141" s="282"/>
      <c r="L141" s="282"/>
      <c r="M141" s="282"/>
      <c r="N141" s="282"/>
      <c r="O141" s="282"/>
      <c r="P141" s="282"/>
      <c r="Q141" s="282"/>
      <c r="R141" s="282"/>
      <c r="S141" s="282"/>
      <c r="T141" s="282"/>
      <c r="U141" s="396">
        <v>0</v>
      </c>
      <c r="V141" s="396" t="e">
        <f>Merleg_m!#REF!</f>
        <v>#REF!</v>
      </c>
      <c r="W141" s="380">
        <v>0</v>
      </c>
    </row>
    <row r="142" spans="1:23" hidden="1">
      <c r="A142" s="171">
        <v>14</v>
      </c>
      <c r="B142" s="205" t="s">
        <v>377</v>
      </c>
      <c r="C142" s="282"/>
      <c r="D142" s="282"/>
      <c r="E142" s="282"/>
      <c r="F142" s="282"/>
      <c r="G142" s="282"/>
      <c r="H142" s="282"/>
      <c r="I142" s="282"/>
      <c r="J142" s="282"/>
      <c r="K142" s="282"/>
      <c r="L142" s="282"/>
      <c r="M142" s="282"/>
      <c r="N142" s="282"/>
      <c r="O142" s="282"/>
      <c r="P142" s="282"/>
      <c r="Q142" s="282"/>
      <c r="R142" s="282"/>
      <c r="S142" s="282"/>
      <c r="T142" s="282"/>
      <c r="U142" s="396">
        <v>0</v>
      </c>
      <c r="V142" s="396" t="e">
        <f>Merleg_m!#REF!</f>
        <v>#REF!</v>
      </c>
      <c r="W142" s="380">
        <v>0</v>
      </c>
    </row>
    <row r="143" spans="1:23">
      <c r="A143" s="172" t="s">
        <v>104</v>
      </c>
      <c r="B143" s="284" t="s">
        <v>378</v>
      </c>
      <c r="C143" s="282"/>
      <c r="D143" s="282"/>
      <c r="E143" s="282"/>
      <c r="F143" s="282"/>
      <c r="G143" s="282"/>
      <c r="H143" s="282"/>
      <c r="I143" s="282"/>
      <c r="J143" s="282"/>
      <c r="K143" s="282"/>
      <c r="L143" s="282"/>
      <c r="M143" s="282"/>
      <c r="N143" s="282"/>
      <c r="O143" s="282"/>
      <c r="P143" s="282"/>
      <c r="Q143" s="282"/>
      <c r="R143" s="282"/>
      <c r="S143" s="282"/>
      <c r="T143" s="282"/>
      <c r="U143" s="398">
        <f>Merleg_m!U93</f>
        <v>0</v>
      </c>
      <c r="V143" s="398" t="e">
        <f>Merleg_m!V93</f>
        <v>#REF!</v>
      </c>
      <c r="W143" s="365">
        <f>Merleg_m!X93</f>
        <v>0</v>
      </c>
    </row>
    <row r="144" spans="1:23" hidden="1">
      <c r="A144" s="171">
        <v>15</v>
      </c>
      <c r="B144" s="205" t="s">
        <v>379</v>
      </c>
      <c r="C144" s="282"/>
      <c r="D144" s="282"/>
      <c r="E144" s="282"/>
      <c r="F144" s="282"/>
      <c r="G144" s="282"/>
      <c r="H144" s="282"/>
      <c r="I144" s="282"/>
      <c r="J144" s="282"/>
      <c r="K144" s="282"/>
      <c r="L144" s="282"/>
      <c r="M144" s="282"/>
      <c r="N144" s="282"/>
      <c r="O144" s="282"/>
      <c r="P144" s="282"/>
      <c r="Q144" s="282"/>
      <c r="R144" s="282"/>
      <c r="S144" s="282"/>
      <c r="T144" s="282"/>
      <c r="U144" s="396">
        <f>+Merleg_m!U94</f>
        <v>0</v>
      </c>
      <c r="V144" s="396" t="e">
        <f>Merleg_m!#REF!</f>
        <v>#REF!</v>
      </c>
      <c r="W144" s="380">
        <f>+Merleg_m!X94</f>
        <v>0</v>
      </c>
    </row>
    <row r="145" spans="1:23" hidden="1">
      <c r="A145" s="171">
        <v>16</v>
      </c>
      <c r="B145" s="205" t="s">
        <v>380</v>
      </c>
      <c r="C145" s="282"/>
      <c r="D145" s="282"/>
      <c r="E145" s="282"/>
      <c r="F145" s="282"/>
      <c r="G145" s="282"/>
      <c r="H145" s="282"/>
      <c r="I145" s="282"/>
      <c r="J145" s="282"/>
      <c r="K145" s="282"/>
      <c r="L145" s="282"/>
      <c r="M145" s="282"/>
      <c r="N145" s="282"/>
      <c r="O145" s="282"/>
      <c r="P145" s="282"/>
      <c r="Q145" s="282"/>
      <c r="R145" s="282"/>
      <c r="S145" s="282"/>
      <c r="T145" s="282"/>
      <c r="U145" s="396">
        <v>0</v>
      </c>
      <c r="V145" s="396" t="e">
        <f>Merleg_m!#REF!</f>
        <v>#REF!</v>
      </c>
      <c r="W145" s="380">
        <v>0</v>
      </c>
    </row>
    <row r="146" spans="1:23" hidden="1">
      <c r="A146" s="171">
        <v>17</v>
      </c>
      <c r="B146" s="205" t="s">
        <v>381</v>
      </c>
      <c r="C146" s="282"/>
      <c r="D146" s="282"/>
      <c r="E146" s="282"/>
      <c r="F146" s="282"/>
      <c r="G146" s="282"/>
      <c r="H146" s="282"/>
      <c r="I146" s="282"/>
      <c r="J146" s="282"/>
      <c r="K146" s="282"/>
      <c r="L146" s="282"/>
      <c r="M146" s="282"/>
      <c r="N146" s="282"/>
      <c r="O146" s="282"/>
      <c r="P146" s="282"/>
      <c r="Q146" s="282"/>
      <c r="R146" s="282"/>
      <c r="S146" s="282"/>
      <c r="T146" s="282"/>
      <c r="U146" s="396">
        <v>0</v>
      </c>
      <c r="V146" s="396" t="e">
        <f>Merleg_m!#REF!</f>
        <v>#REF!</v>
      </c>
      <c r="W146" s="380">
        <v>0</v>
      </c>
    </row>
    <row r="147" spans="1:23">
      <c r="A147" s="172" t="s">
        <v>105</v>
      </c>
      <c r="B147" s="284" t="s">
        <v>382</v>
      </c>
      <c r="C147" s="282"/>
      <c r="D147" s="282"/>
      <c r="E147" s="282"/>
      <c r="F147" s="282"/>
      <c r="G147" s="282"/>
      <c r="H147" s="282"/>
      <c r="I147" s="282"/>
      <c r="J147" s="282"/>
      <c r="K147" s="282"/>
      <c r="L147" s="282"/>
      <c r="M147" s="282"/>
      <c r="N147" s="282"/>
      <c r="O147" s="282"/>
      <c r="P147" s="282"/>
      <c r="Q147" s="282"/>
      <c r="R147" s="282"/>
      <c r="S147" s="282"/>
      <c r="T147" s="282"/>
      <c r="U147" s="398">
        <f>Merleg_m!U94</f>
        <v>0</v>
      </c>
      <c r="V147" s="398" t="e">
        <f>Merleg_m!V94</f>
        <v>#REF!</v>
      </c>
      <c r="W147" s="365">
        <f>Merleg_m!X94</f>
        <v>0</v>
      </c>
    </row>
    <row r="148" spans="1:23">
      <c r="A148" s="172" t="s">
        <v>106</v>
      </c>
      <c r="B148" s="284" t="s">
        <v>383</v>
      </c>
      <c r="C148" s="282"/>
      <c r="D148" s="282"/>
      <c r="E148" s="282"/>
      <c r="F148" s="282"/>
      <c r="G148" s="282"/>
      <c r="H148" s="282"/>
      <c r="I148" s="282"/>
      <c r="J148" s="282"/>
      <c r="K148" s="282"/>
      <c r="L148" s="282"/>
      <c r="M148" s="282"/>
      <c r="N148" s="282"/>
      <c r="O148" s="282"/>
      <c r="P148" s="282"/>
      <c r="Q148" s="282"/>
      <c r="R148" s="282"/>
      <c r="S148" s="282"/>
      <c r="T148" s="282"/>
      <c r="U148" s="398">
        <f>Merleg_m!U95</f>
        <v>0</v>
      </c>
      <c r="V148" s="398" t="e">
        <f>Merleg_m!V95</f>
        <v>#REF!</v>
      </c>
      <c r="W148" s="365">
        <f>Merleg_m!X95</f>
        <v>0</v>
      </c>
    </row>
    <row r="149" spans="1:23">
      <c r="A149" s="172" t="s">
        <v>107</v>
      </c>
      <c r="B149" s="284" t="s">
        <v>384</v>
      </c>
      <c r="C149" s="282"/>
      <c r="D149" s="282"/>
      <c r="E149" s="282"/>
      <c r="F149" s="282"/>
      <c r="G149" s="282"/>
      <c r="H149" s="282"/>
      <c r="I149" s="282"/>
      <c r="J149" s="282"/>
      <c r="K149" s="282"/>
      <c r="L149" s="282"/>
      <c r="M149" s="282"/>
      <c r="N149" s="282"/>
      <c r="O149" s="282"/>
      <c r="P149" s="282"/>
      <c r="Q149" s="282"/>
      <c r="R149" s="282"/>
      <c r="S149" s="282"/>
      <c r="T149" s="282"/>
      <c r="U149" s="398" t="e">
        <f>Merleg_m!#REF!</f>
        <v>#REF!</v>
      </c>
      <c r="V149" s="398" t="e">
        <f>Merleg_m!#REF!</f>
        <v>#REF!</v>
      </c>
      <c r="W149" s="365" t="e">
        <f>Merleg_m!#REF!</f>
        <v>#REF!</v>
      </c>
    </row>
    <row r="150" spans="1:23">
      <c r="A150" s="172" t="s">
        <v>108</v>
      </c>
      <c r="B150" s="284" t="s">
        <v>385</v>
      </c>
      <c r="C150" s="282"/>
      <c r="D150" s="282"/>
      <c r="E150" s="282"/>
      <c r="F150" s="282"/>
      <c r="G150" s="282"/>
      <c r="H150" s="282"/>
      <c r="I150" s="282"/>
      <c r="J150" s="282"/>
      <c r="K150" s="282"/>
      <c r="L150" s="282"/>
      <c r="M150" s="282"/>
      <c r="N150" s="282"/>
      <c r="O150" s="282"/>
      <c r="P150" s="282"/>
      <c r="Q150" s="282"/>
      <c r="R150" s="282"/>
      <c r="S150" s="282"/>
      <c r="T150" s="282"/>
      <c r="U150" s="399" t="e">
        <f>Merleg_m!#REF!</f>
        <v>#REF!</v>
      </c>
      <c r="V150" s="399" t="e">
        <f>Merleg_m!#REF!</f>
        <v>#REF!</v>
      </c>
      <c r="W150" s="375" t="e">
        <f>Merleg_m!#REF!</f>
        <v>#REF!</v>
      </c>
    </row>
    <row r="151" spans="1:23">
      <c r="A151" s="172" t="s">
        <v>109</v>
      </c>
      <c r="B151" s="284" t="s">
        <v>386</v>
      </c>
      <c r="C151" s="282"/>
      <c r="D151" s="282"/>
      <c r="E151" s="282"/>
      <c r="F151" s="282"/>
      <c r="G151" s="282"/>
      <c r="H151" s="282"/>
      <c r="I151" s="282"/>
      <c r="J151" s="282"/>
      <c r="K151" s="282"/>
      <c r="L151" s="282"/>
      <c r="M151" s="282"/>
      <c r="N151" s="282"/>
      <c r="O151" s="282"/>
      <c r="P151" s="282"/>
      <c r="Q151" s="282"/>
      <c r="R151" s="282"/>
      <c r="S151" s="282"/>
      <c r="T151" s="282"/>
      <c r="U151" s="399" t="e">
        <f>Merleg_m!#REF!</f>
        <v>#REF!</v>
      </c>
      <c r="V151" s="399" t="e">
        <f>Merleg_m!#REF!</f>
        <v>#REF!</v>
      </c>
      <c r="W151" s="375" t="e">
        <f>Merleg_m!#REF!</f>
        <v>#REF!</v>
      </c>
    </row>
    <row r="152" spans="1:23">
      <c r="A152" s="172" t="s">
        <v>110</v>
      </c>
      <c r="B152" s="284" t="s">
        <v>387</v>
      </c>
      <c r="C152" s="282"/>
      <c r="D152" s="282"/>
      <c r="E152" s="282"/>
      <c r="F152" s="282"/>
      <c r="G152" s="282"/>
      <c r="H152" s="282"/>
      <c r="I152" s="282"/>
      <c r="J152" s="282"/>
      <c r="K152" s="282"/>
      <c r="L152" s="282"/>
      <c r="M152" s="282"/>
      <c r="N152" s="282"/>
      <c r="O152" s="282"/>
      <c r="P152" s="282"/>
      <c r="Q152" s="282"/>
      <c r="R152" s="282"/>
      <c r="S152" s="282"/>
      <c r="T152" s="282"/>
      <c r="U152" s="398" t="e">
        <f>Merleg_m!#REF!</f>
        <v>#REF!</v>
      </c>
      <c r="V152" s="398" t="e">
        <f>Merleg_m!#REF!</f>
        <v>#REF!</v>
      </c>
      <c r="W152" s="365" t="e">
        <f>Merleg_m!#REF!</f>
        <v>#REF!</v>
      </c>
    </row>
    <row r="153" spans="1:23">
      <c r="A153" s="172" t="s">
        <v>111</v>
      </c>
      <c r="B153" s="284" t="s">
        <v>388</v>
      </c>
      <c r="C153" s="282"/>
      <c r="D153" s="282"/>
      <c r="E153" s="282"/>
      <c r="F153" s="282"/>
      <c r="G153" s="282"/>
      <c r="H153" s="282"/>
      <c r="I153" s="282"/>
      <c r="J153" s="282"/>
      <c r="K153" s="282"/>
      <c r="L153" s="282"/>
      <c r="M153" s="282"/>
      <c r="N153" s="282"/>
      <c r="O153" s="282"/>
      <c r="P153" s="282"/>
      <c r="Q153" s="282"/>
      <c r="R153" s="282"/>
      <c r="S153" s="282"/>
      <c r="T153" s="282"/>
      <c r="U153" s="398">
        <f>Merleg_m!U96</f>
        <v>-2250</v>
      </c>
      <c r="V153" s="398" t="e">
        <f>Merleg_m!V96</f>
        <v>#REF!</v>
      </c>
      <c r="W153" s="365">
        <f>Merleg_m!X96</f>
        <v>27744</v>
      </c>
    </row>
    <row r="154" spans="1:23">
      <c r="A154" s="172" t="s">
        <v>113</v>
      </c>
      <c r="B154" s="284" t="s">
        <v>389</v>
      </c>
      <c r="C154" s="282"/>
      <c r="D154" s="282"/>
      <c r="E154" s="282"/>
      <c r="F154" s="282"/>
      <c r="G154" s="282"/>
      <c r="H154" s="282"/>
      <c r="I154" s="282"/>
      <c r="J154" s="282"/>
      <c r="K154" s="282"/>
      <c r="L154" s="282"/>
      <c r="M154" s="282"/>
      <c r="N154" s="282"/>
      <c r="O154" s="282"/>
      <c r="P154" s="282"/>
      <c r="Q154" s="282"/>
      <c r="R154" s="282"/>
      <c r="S154" s="282"/>
      <c r="T154" s="282"/>
      <c r="U154" s="399">
        <f>Merleg_m!U97</f>
        <v>0</v>
      </c>
      <c r="V154" s="399">
        <f>Merleg_m!V97</f>
        <v>0</v>
      </c>
      <c r="W154" s="375">
        <f>Merleg_m!X97</f>
        <v>37</v>
      </c>
    </row>
    <row r="155" spans="1:23" ht="15" thickBot="1">
      <c r="A155" s="172" t="s">
        <v>115</v>
      </c>
      <c r="B155" s="284" t="s">
        <v>390</v>
      </c>
      <c r="C155" s="282"/>
      <c r="D155" s="282"/>
      <c r="E155" s="282"/>
      <c r="F155" s="282"/>
      <c r="G155" s="282"/>
      <c r="H155" s="282"/>
      <c r="I155" s="282"/>
      <c r="J155" s="282"/>
      <c r="K155" s="282"/>
      <c r="L155" s="282"/>
      <c r="M155" s="282"/>
      <c r="N155" s="282"/>
      <c r="O155" s="282"/>
      <c r="P155" s="282"/>
      <c r="Q155" s="282"/>
      <c r="R155" s="282"/>
      <c r="S155" s="282"/>
      <c r="T155" s="282"/>
      <c r="U155" s="398">
        <f>Merleg_m!U98</f>
        <v>-2250</v>
      </c>
      <c r="V155" s="398" t="e">
        <f>Merleg_m!V98</f>
        <v>#REF!</v>
      </c>
      <c r="W155" s="365">
        <f>Merleg_m!X98</f>
        <v>27707</v>
      </c>
    </row>
    <row r="156" spans="1:23" hidden="1">
      <c r="A156" s="171">
        <v>18</v>
      </c>
      <c r="B156" s="205" t="s">
        <v>391</v>
      </c>
      <c r="C156" s="282"/>
      <c r="D156" s="282"/>
      <c r="E156" s="282"/>
      <c r="F156" s="282"/>
      <c r="G156" s="282"/>
      <c r="H156" s="282"/>
      <c r="I156" s="282"/>
      <c r="J156" s="282"/>
      <c r="K156" s="282"/>
      <c r="L156" s="282"/>
      <c r="M156" s="282"/>
      <c r="N156" s="282"/>
      <c r="O156" s="282"/>
      <c r="P156" s="282"/>
      <c r="Q156" s="282"/>
      <c r="R156" s="282"/>
      <c r="S156" s="282"/>
      <c r="T156" s="282"/>
      <c r="U156" s="396" t="e">
        <f>Merleg_m!#REF!</f>
        <v>#REF!</v>
      </c>
      <c r="V156" s="396" t="e">
        <f>Merleg_m!#REF!</f>
        <v>#REF!</v>
      </c>
      <c r="W156" s="380" t="e">
        <f>Merleg_m!#REF!</f>
        <v>#REF!</v>
      </c>
    </row>
    <row r="157" spans="1:23" hidden="1">
      <c r="A157" s="171">
        <v>19</v>
      </c>
      <c r="B157" s="205" t="s">
        <v>392</v>
      </c>
      <c r="C157" s="282"/>
      <c r="D157" s="282"/>
      <c r="E157" s="282"/>
      <c r="F157" s="282"/>
      <c r="G157" s="282"/>
      <c r="H157" s="282"/>
      <c r="I157" s="282"/>
      <c r="J157" s="282"/>
      <c r="K157" s="282"/>
      <c r="L157" s="282"/>
      <c r="M157" s="282"/>
      <c r="N157" s="282"/>
      <c r="O157" s="282"/>
      <c r="P157" s="282"/>
      <c r="Q157" s="282"/>
      <c r="R157" s="282"/>
      <c r="S157" s="282"/>
      <c r="T157" s="282"/>
      <c r="U157" s="396" t="e">
        <f>Merleg_m!#REF!</f>
        <v>#REF!</v>
      </c>
      <c r="V157" s="396" t="e">
        <f>Merleg_m!#REF!</f>
        <v>#REF!</v>
      </c>
      <c r="W157" s="380" t="e">
        <f>Merleg_m!#REF!</f>
        <v>#REF!</v>
      </c>
    </row>
    <row r="158" spans="1:23" ht="15" hidden="1" thickBot="1">
      <c r="A158" s="173"/>
      <c r="B158" s="208"/>
      <c r="C158" s="289"/>
      <c r="D158" s="289"/>
      <c r="E158" s="289"/>
      <c r="F158" s="289"/>
      <c r="G158" s="289"/>
      <c r="H158" s="289"/>
      <c r="I158" s="289"/>
      <c r="J158" s="289"/>
      <c r="K158" s="289"/>
      <c r="L158" s="289"/>
      <c r="M158" s="289"/>
      <c r="N158" s="289"/>
      <c r="O158" s="289"/>
      <c r="P158" s="289"/>
      <c r="Q158" s="289"/>
      <c r="R158" s="289"/>
      <c r="S158" s="289"/>
      <c r="T158" s="289"/>
      <c r="U158" s="400" t="e">
        <f>Merleg_m!#REF!</f>
        <v>#REF!</v>
      </c>
      <c r="V158" s="400" t="e">
        <f>Merleg_m!#REF!</f>
        <v>#REF!</v>
      </c>
      <c r="W158" s="401" t="e">
        <f>Merleg_m!#REF!</f>
        <v>#REF!</v>
      </c>
    </row>
    <row r="159" spans="1:23" ht="18" customHeight="1" thickBot="1">
      <c r="A159" s="307" t="s">
        <v>116</v>
      </c>
      <c r="B159" s="277" t="s">
        <v>393</v>
      </c>
      <c r="C159" s="290"/>
      <c r="D159" s="290"/>
      <c r="E159" s="290"/>
      <c r="F159" s="290"/>
      <c r="G159" s="290"/>
      <c r="H159" s="290"/>
      <c r="I159" s="290"/>
      <c r="J159" s="290"/>
      <c r="K159" s="290"/>
      <c r="L159" s="290"/>
      <c r="M159" s="290"/>
      <c r="N159" s="290"/>
      <c r="O159" s="290"/>
      <c r="P159" s="290"/>
      <c r="Q159" s="290"/>
      <c r="R159" s="290"/>
      <c r="S159" s="290"/>
      <c r="T159" s="290"/>
      <c r="U159" s="386" t="e">
        <f>Merleg_m!#REF!</f>
        <v>#REF!</v>
      </c>
      <c r="V159" s="386" t="e">
        <f>Merleg_m!#REF!</f>
        <v>#REF!</v>
      </c>
      <c r="W159" s="382" t="e">
        <f>Merleg_m!#REF!</f>
        <v>#REF!</v>
      </c>
    </row>
    <row r="160" spans="1:23" s="141" customFormat="1">
      <c r="A160" s="143"/>
      <c r="U160" s="167"/>
      <c r="V160" s="167"/>
      <c r="W160" s="371"/>
    </row>
    <row r="161" spans="1:24" s="141" customFormat="1">
      <c r="A161" s="143"/>
      <c r="U161" s="167"/>
      <c r="V161" s="167"/>
      <c r="W161" s="371"/>
    </row>
    <row r="162" spans="1:24" s="141" customFormat="1">
      <c r="A162" s="143"/>
      <c r="U162" s="167"/>
      <c r="V162" s="167"/>
      <c r="W162" s="371"/>
    </row>
    <row r="163" spans="1:24" s="141" customFormat="1" ht="15">
      <c r="A163" s="158" t="s">
        <v>320</v>
      </c>
      <c r="B163" s="158"/>
      <c r="C163" s="158"/>
      <c r="D163" s="158"/>
      <c r="E163" s="159" t="s">
        <v>661</v>
      </c>
      <c r="F163" s="159"/>
      <c r="G163" s="159"/>
      <c r="H163" s="159"/>
      <c r="I163" s="159"/>
      <c r="J163" s="159"/>
      <c r="K163" s="159"/>
      <c r="L163" s="159"/>
      <c r="M163" s="159"/>
      <c r="N163" s="159"/>
      <c r="U163" s="406"/>
      <c r="V163" s="383"/>
      <c r="W163" s="383"/>
    </row>
    <row r="164" spans="1:24" s="141" customFormat="1" ht="15">
      <c r="A164" s="158"/>
      <c r="B164" s="161"/>
      <c r="C164" s="161"/>
      <c r="D164" s="161"/>
      <c r="E164" s="161"/>
      <c r="F164" s="161"/>
      <c r="G164" s="161"/>
      <c r="H164" s="161"/>
      <c r="I164" s="161"/>
      <c r="J164" s="161"/>
      <c r="K164" s="161"/>
      <c r="L164" s="161"/>
      <c r="M164" s="161"/>
      <c r="N164" s="161"/>
      <c r="O164" s="161"/>
      <c r="P164" s="161"/>
      <c r="Q164" s="163" t="s">
        <v>56</v>
      </c>
      <c r="R164" s="163"/>
      <c r="S164" s="163"/>
      <c r="T164" s="161"/>
      <c r="U164" s="407" t="s">
        <v>321</v>
      </c>
      <c r="V164" s="384"/>
      <c r="W164" s="384"/>
      <c r="X164" s="161"/>
    </row>
    <row r="165" spans="1:24" s="141" customFormat="1" ht="15">
      <c r="A165" s="158"/>
      <c r="B165" s="161"/>
      <c r="C165" s="161"/>
      <c r="D165" s="161"/>
      <c r="E165" s="161"/>
      <c r="F165" s="161"/>
      <c r="G165" s="161"/>
      <c r="H165" s="161"/>
      <c r="I165" s="161"/>
      <c r="J165" s="161"/>
      <c r="K165" s="161"/>
      <c r="L165" s="161"/>
      <c r="M165" s="161"/>
      <c r="N165" s="161"/>
      <c r="O165" s="161"/>
      <c r="P165" s="161"/>
      <c r="Q165" s="161"/>
      <c r="R165" s="161"/>
      <c r="S165" s="161"/>
      <c r="T165" s="161"/>
      <c r="U165" s="407" t="s">
        <v>322</v>
      </c>
      <c r="V165" s="407"/>
      <c r="W165" s="384"/>
      <c r="X165" s="161"/>
    </row>
    <row r="166" spans="1:24" s="141" customFormat="1">
      <c r="A166" s="143"/>
      <c r="U166" s="167"/>
      <c r="V166" s="167"/>
      <c r="W166" s="371"/>
    </row>
    <row r="167" spans="1:24" s="141" customFormat="1">
      <c r="A167" s="143"/>
      <c r="U167" s="167"/>
      <c r="V167" s="167"/>
      <c r="W167" s="371"/>
    </row>
    <row r="168" spans="1:24" s="141" customFormat="1">
      <c r="A168" s="143"/>
      <c r="U168" s="167"/>
      <c r="V168" s="167"/>
      <c r="W168" s="371"/>
    </row>
  </sheetData>
  <phoneticPr fontId="25" type="noConversion"/>
  <printOptions horizontalCentered="1"/>
  <pageMargins left="0.39370078740157483" right="0.39370078740157483" top="0.59055118110236227" bottom="0.39370078740157483" header="0.31496062992125984" footer="0.31496062992125984"/>
  <pageSetup paperSize="9" orientation="portrait" blackAndWhite="1"/>
  <headerFooter alignWithMargins="0"/>
  <rowBreaks count="1" manualBreakCount="1">
    <brk id="16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7F21C-2882-774D-B98E-0088420F080A}">
  <dimension ref="A4:I146"/>
  <sheetViews>
    <sheetView showGridLines="0" showZeros="0" zoomScale="112" workbookViewId="0">
      <selection activeCell="C9" sqref="C9"/>
    </sheetView>
  </sheetViews>
  <sheetFormatPr baseColWidth="10" defaultColWidth="9.19921875" defaultRowHeight="14"/>
  <cols>
    <col min="1" max="1" width="21.796875" style="3" customWidth="1"/>
    <col min="2" max="2" width="2.59765625" style="3" customWidth="1"/>
    <col min="3" max="3" width="17.59765625" style="3" customWidth="1"/>
    <col min="4" max="5" width="2.59765625" style="3" customWidth="1"/>
    <col min="6" max="6" width="13.19921875" style="5" customWidth="1"/>
    <col min="7" max="7" width="2.59765625" style="3" customWidth="1"/>
    <col min="8" max="8" width="13.3984375" style="77" customWidth="1"/>
    <col min="9" max="9" width="14.19921875" style="77" customWidth="1"/>
    <col min="10" max="16384" width="9.19921875" style="3"/>
  </cols>
  <sheetData>
    <row r="4" spans="1:9" ht="15">
      <c r="A4" s="14" t="str">
        <f>Adatok!B2</f>
        <v>MOGYORÓD NONPROFIT KFT</v>
      </c>
      <c r="B4" s="14"/>
      <c r="C4" s="1"/>
      <c r="D4" s="1"/>
      <c r="E4" s="1"/>
      <c r="F4" s="1"/>
      <c r="G4" s="1"/>
      <c r="H4" s="85"/>
      <c r="I4" s="85"/>
    </row>
    <row r="6" spans="1:9" ht="15">
      <c r="A6" s="14" t="s">
        <v>563</v>
      </c>
      <c r="B6" s="14"/>
      <c r="C6" s="1"/>
      <c r="D6" s="1"/>
      <c r="E6" s="1"/>
      <c r="F6" s="1"/>
      <c r="G6" s="1"/>
      <c r="H6" s="85"/>
      <c r="I6" s="85"/>
    </row>
    <row r="7" spans="1:9">
      <c r="A7" s="16"/>
      <c r="B7" s="16"/>
      <c r="C7" s="15"/>
      <c r="D7" s="15"/>
      <c r="E7" s="15"/>
      <c r="F7" s="44"/>
      <c r="G7" s="15"/>
      <c r="H7" s="78"/>
      <c r="I7" s="78"/>
    </row>
    <row r="8" spans="1:9" ht="15">
      <c r="A8" s="14" t="str">
        <f>Adatok!B6</f>
        <v>2025.</v>
      </c>
      <c r="B8" s="14"/>
      <c r="C8" s="1"/>
      <c r="D8" s="1"/>
      <c r="E8" s="1"/>
      <c r="F8" s="1"/>
      <c r="G8" s="1"/>
      <c r="H8" s="85"/>
      <c r="I8" s="85"/>
    </row>
    <row r="10" spans="1:9" ht="15" thickBot="1"/>
    <row r="11" spans="1:9" s="21" customFormat="1" ht="30" customHeight="1" thickBot="1">
      <c r="A11" s="48" t="s">
        <v>564</v>
      </c>
      <c r="B11" s="53"/>
      <c r="C11" s="66" t="s">
        <v>565</v>
      </c>
      <c r="D11" s="60"/>
      <c r="E11" s="53"/>
      <c r="F11" s="66" t="s">
        <v>566</v>
      </c>
      <c r="G11" s="60"/>
      <c r="H11" s="79" t="s">
        <v>567</v>
      </c>
      <c r="I11" s="80" t="s">
        <v>568</v>
      </c>
    </row>
    <row r="12" spans="1:9">
      <c r="A12" s="49"/>
      <c r="B12" s="54"/>
      <c r="C12" s="42"/>
      <c r="D12" s="61"/>
      <c r="E12" s="54"/>
      <c r="F12" s="71"/>
      <c r="G12" s="61"/>
      <c r="H12" s="81"/>
      <c r="I12" s="82"/>
    </row>
    <row r="13" spans="1:9" ht="15">
      <c r="A13" s="51" t="s">
        <v>569</v>
      </c>
      <c r="B13" s="55"/>
      <c r="C13" s="67" t="s">
        <v>570</v>
      </c>
      <c r="D13" s="62"/>
      <c r="E13" s="55"/>
      <c r="F13" s="67" t="s">
        <v>402</v>
      </c>
      <c r="G13" s="62"/>
      <c r="H13" s="321">
        <f>IF(Merleg_m!U19=0,"",Merleg_m!U37/Merleg_m!U19)</f>
        <v>7.3280298945559499E-2</v>
      </c>
      <c r="I13" s="322">
        <f>IF(Merleg_m!X19=0,"",Merleg_m!X37/Merleg_m!X19)</f>
        <v>0.12149787070538888</v>
      </c>
    </row>
    <row r="14" spans="1:9" ht="15">
      <c r="A14" s="51"/>
      <c r="B14" s="56"/>
      <c r="C14" s="45" t="s">
        <v>571</v>
      </c>
      <c r="D14" s="63"/>
      <c r="E14" s="68"/>
      <c r="F14" s="47" t="s">
        <v>405</v>
      </c>
      <c r="G14" s="63"/>
      <c r="H14" s="321" t="e">
        <f>IF(#REF!=0,"",#REF!/#REF!)</f>
        <v>#REF!</v>
      </c>
      <c r="I14" s="322" t="e">
        <f>IF(#REF!=0,"",#REF!/#REF!)</f>
        <v>#REF!</v>
      </c>
    </row>
    <row r="15" spans="1:9">
      <c r="A15" s="51"/>
      <c r="B15" s="56"/>
      <c r="C15" s="46"/>
      <c r="D15" s="63"/>
      <c r="E15" s="68"/>
      <c r="F15" s="45"/>
      <c r="G15" s="63"/>
      <c r="H15" s="75"/>
      <c r="I15" s="76"/>
    </row>
    <row r="16" spans="1:9" ht="30">
      <c r="A16" s="50" t="s">
        <v>572</v>
      </c>
      <c r="B16" s="55"/>
      <c r="C16" s="67" t="s">
        <v>570</v>
      </c>
      <c r="D16" s="62"/>
      <c r="E16" s="55"/>
      <c r="F16" s="67" t="s">
        <v>402</v>
      </c>
      <c r="G16" s="62"/>
      <c r="H16" s="321">
        <f>IF(Merleg_m!U21=0,"",Merleg_m!U37/Merleg_m!U21)</f>
        <v>7.3280721533258167E-2</v>
      </c>
      <c r="I16" s="322">
        <f>IF(Merleg_m!X21=0,"",Merleg_m!X37/Merleg_m!X21)</f>
        <v>0.12149787070538888</v>
      </c>
    </row>
    <row r="17" spans="1:9" ht="15">
      <c r="A17" s="210"/>
      <c r="B17" s="57"/>
      <c r="C17" s="18" t="s">
        <v>573</v>
      </c>
      <c r="D17" s="64"/>
      <c r="E17" s="69"/>
      <c r="F17" s="18" t="s">
        <v>408</v>
      </c>
      <c r="G17" s="64"/>
      <c r="H17" s="321" t="e">
        <f>IF(#REF!=0,"",#REF!/#REF!)</f>
        <v>#REF!</v>
      </c>
      <c r="I17" s="322" t="e">
        <f>IF(#REF!=0,"",#REF!/#REF!)</f>
        <v>#REF!</v>
      </c>
    </row>
    <row r="18" spans="1:9">
      <c r="A18" s="50"/>
      <c r="B18" s="57"/>
      <c r="C18" s="19"/>
      <c r="D18" s="64"/>
      <c r="E18" s="69"/>
      <c r="F18" s="18"/>
      <c r="G18" s="64"/>
      <c r="H18" s="75"/>
      <c r="I18" s="76"/>
    </row>
    <row r="19" spans="1:9" ht="15">
      <c r="A19" s="51" t="s">
        <v>574</v>
      </c>
      <c r="B19" s="56"/>
      <c r="C19" s="67" t="s">
        <v>571</v>
      </c>
      <c r="D19" s="63"/>
      <c r="E19" s="68"/>
      <c r="F19" s="67" t="s">
        <v>405</v>
      </c>
      <c r="G19" s="63"/>
      <c r="H19" s="321">
        <f>IF(Merleg_m!U19+Merleg_m!U23+Merleg_m!U28=0,"",Merleg_m!U19/(Merleg_m!U19+Merleg_m!U23+Merleg_m!U28))</f>
        <v>0.59985021861855214</v>
      </c>
      <c r="I19" s="322">
        <f>IF(Merleg_m!X19+Merleg_m!X23+Merleg_m!X28=0,"",Merleg_m!X19/(Merleg_m!X19+Merleg_m!X23+Merleg_m!X28))</f>
        <v>0.78930940797371585</v>
      </c>
    </row>
    <row r="20" spans="1:9" ht="15">
      <c r="A20" s="51"/>
      <c r="B20" s="56"/>
      <c r="C20" s="45" t="s">
        <v>575</v>
      </c>
      <c r="D20" s="65"/>
      <c r="E20" s="70"/>
      <c r="F20" s="45" t="s">
        <v>412</v>
      </c>
      <c r="G20" s="65"/>
      <c r="H20" s="321" t="e">
        <f>IF((#REF!+#REF!+#REF!)=0,"",#REF!/(#REF!+#REF!+#REF!))</f>
        <v>#REF!</v>
      </c>
      <c r="I20" s="322" t="e">
        <f>IF((#REF!+#REF!+#REF!)=0,"",#REF!/(#REF!+#REF!+#REF!))</f>
        <v>#REF!</v>
      </c>
    </row>
    <row r="21" spans="1:9">
      <c r="A21" s="51"/>
      <c r="B21" s="56"/>
      <c r="C21" s="45"/>
      <c r="D21" s="65"/>
      <c r="E21" s="70"/>
      <c r="F21" s="45"/>
      <c r="G21" s="65"/>
      <c r="H21" s="75"/>
      <c r="I21" s="76"/>
    </row>
    <row r="22" spans="1:9" ht="15">
      <c r="A22" s="52" t="s">
        <v>576</v>
      </c>
      <c r="B22" s="56"/>
      <c r="C22" s="67" t="s">
        <v>570</v>
      </c>
      <c r="D22" s="63"/>
      <c r="E22" s="68"/>
      <c r="F22" s="67" t="s">
        <v>402</v>
      </c>
      <c r="G22" s="63"/>
      <c r="H22" s="321">
        <f>IF(Merleg_m!U37+Merleg_m!U45+Merleg_m!U47+Merleg_m!U51=0,"",Merleg_m!U37/(Merleg_m!U37+Merleg_m!U45+Merleg_m!U47+Merleg_m!U51))</f>
        <v>4.4195004043021222E-2</v>
      </c>
      <c r="I22" s="322">
        <f>IF(Merleg_m!X37+Merleg_m!X45+Merleg_m!X47+Merleg_m!X51=0,"",Merleg_m!X37/(Merleg_m!X37+Merleg_m!X45+Merleg_m!X47+Merleg_m!X51))</f>
        <v>9.133108571605407E-2</v>
      </c>
    </row>
    <row r="23" spans="1:9" ht="15">
      <c r="A23" s="212"/>
      <c r="B23" s="58"/>
      <c r="C23" s="45" t="s">
        <v>577</v>
      </c>
      <c r="D23" s="63"/>
      <c r="E23" s="68"/>
      <c r="F23" s="45" t="s">
        <v>415</v>
      </c>
      <c r="G23" s="65"/>
      <c r="H23" s="321" t="e">
        <f>IF((#REF!+#REF!+#REF!+#REF!)=0,"",#REF!/(#REF!+#REF!+#REF!+#REF!))</f>
        <v>#REF!</v>
      </c>
      <c r="I23" s="322" t="e">
        <f>IF((#REF!+#REF!+#REF!+#REF!)=0,"",#REF!/(#REF!+#REF!+#REF!+#REF!))</f>
        <v>#REF!</v>
      </c>
    </row>
    <row r="24" spans="1:9">
      <c r="A24" s="52"/>
      <c r="B24" s="58"/>
      <c r="C24" s="46"/>
      <c r="D24" s="63"/>
      <c r="E24" s="68"/>
      <c r="F24" s="45"/>
      <c r="G24" s="65"/>
      <c r="H24" s="75"/>
      <c r="I24" s="76"/>
    </row>
    <row r="25" spans="1:9" ht="15">
      <c r="A25" s="51" t="s">
        <v>578</v>
      </c>
      <c r="B25" s="56"/>
      <c r="C25" s="67" t="s">
        <v>323</v>
      </c>
      <c r="D25" s="63"/>
      <c r="E25" s="68"/>
      <c r="F25" s="67" t="s">
        <v>418</v>
      </c>
      <c r="G25" s="63"/>
      <c r="H25" s="321">
        <f>IF(Merleg_m!U37=0,"",Merleg_m!U47/Merleg_m!U37)</f>
        <v>20.455872516230574</v>
      </c>
      <c r="I25" s="322">
        <f>IF(Merleg_m!X37=0,"",Merleg_m!X47/Merleg_m!X37)</f>
        <v>8.9527888108728799</v>
      </c>
    </row>
    <row r="26" spans="1:9" ht="15">
      <c r="A26" s="51"/>
      <c r="B26" s="56"/>
      <c r="C26" s="18" t="s">
        <v>570</v>
      </c>
      <c r="D26" s="65"/>
      <c r="E26" s="70"/>
      <c r="F26" s="45" t="s">
        <v>402</v>
      </c>
      <c r="G26" s="65"/>
      <c r="H26" s="321" t="e">
        <f>IF(#REF!=0,"",#REF!/#REF!)</f>
        <v>#REF!</v>
      </c>
      <c r="I26" s="322" t="e">
        <f>IF(#REF!=0,"",#REF!/#REF!)</f>
        <v>#REF!</v>
      </c>
    </row>
    <row r="27" spans="1:9">
      <c r="A27" s="51"/>
      <c r="B27" s="56"/>
      <c r="C27" s="45"/>
      <c r="D27" s="65"/>
      <c r="E27" s="70"/>
      <c r="F27" s="45"/>
      <c r="G27" s="65"/>
      <c r="H27" s="75"/>
      <c r="I27" s="76"/>
    </row>
    <row r="28" spans="1:9" ht="13.5" customHeight="1">
      <c r="A28" s="51" t="s">
        <v>579</v>
      </c>
      <c r="B28" s="56"/>
      <c r="C28" s="67" t="s">
        <v>580</v>
      </c>
      <c r="D28" s="63"/>
      <c r="E28" s="68"/>
      <c r="F28" s="67" t="s">
        <v>421</v>
      </c>
      <c r="G28" s="63"/>
      <c r="H28" s="321">
        <f>IF(Merleg_m!U37=0,"",Merleg_m!U50/Merleg_m!U37)</f>
        <v>14.200236081054495</v>
      </c>
      <c r="I28" s="322">
        <f>IF(Merleg_m!X37=0,"",Merleg_m!X50/Merleg_m!X37)</f>
        <v>5.9599796698228635</v>
      </c>
    </row>
    <row r="29" spans="1:9" ht="15">
      <c r="A29" s="212"/>
      <c r="B29" s="56"/>
      <c r="C29" s="18" t="s">
        <v>570</v>
      </c>
      <c r="D29" s="64"/>
      <c r="E29" s="69"/>
      <c r="F29" s="18" t="s">
        <v>402</v>
      </c>
      <c r="G29" s="64"/>
      <c r="H29" s="321" t="e">
        <f>IF(#REF!=0,"",#REF!/#REF!)</f>
        <v>#REF!</v>
      </c>
      <c r="I29" s="322" t="e">
        <f>IF(#REF!=0,"",#REF!/#REF!)</f>
        <v>#REF!</v>
      </c>
    </row>
    <row r="30" spans="1:9" ht="15" thickBot="1">
      <c r="A30" s="72"/>
      <c r="B30" s="59"/>
      <c r="C30" s="73"/>
      <c r="D30" s="74"/>
      <c r="E30" s="73"/>
      <c r="F30" s="73"/>
      <c r="G30" s="73"/>
      <c r="H30" s="83"/>
      <c r="I30" s="84"/>
    </row>
    <row r="34" spans="1:9">
      <c r="I34" s="13"/>
    </row>
    <row r="36" spans="1:9" ht="15">
      <c r="A36" s="14" t="str">
        <f>Adatok!B2</f>
        <v>MOGYORÓD NONPROFIT KFT</v>
      </c>
      <c r="B36" s="14"/>
      <c r="C36" s="1"/>
      <c r="D36" s="1"/>
      <c r="E36" s="1"/>
      <c r="F36" s="1"/>
      <c r="G36" s="1"/>
      <c r="H36" s="85"/>
      <c r="I36" s="85"/>
    </row>
    <row r="38" spans="1:9" ht="15">
      <c r="A38" s="14" t="s">
        <v>581</v>
      </c>
      <c r="B38" s="14"/>
      <c r="C38" s="1"/>
      <c r="D38" s="1"/>
      <c r="E38" s="1"/>
      <c r="F38" s="1"/>
      <c r="G38" s="1"/>
      <c r="H38" s="85"/>
      <c r="I38" s="85"/>
    </row>
    <row r="40" spans="1:9" ht="15">
      <c r="A40" s="14" t="str">
        <f>Adatok!B6</f>
        <v>2025.</v>
      </c>
      <c r="B40" s="14"/>
      <c r="C40" s="1"/>
      <c r="D40" s="1"/>
      <c r="E40" s="1"/>
      <c r="F40" s="1"/>
      <c r="G40" s="1"/>
      <c r="H40" s="85"/>
      <c r="I40" s="85"/>
    </row>
    <row r="41" spans="1:9" ht="15" thickBot="1"/>
    <row r="42" spans="1:9" ht="31" thickBot="1">
      <c r="A42" s="48" t="s">
        <v>564</v>
      </c>
      <c r="B42" s="53"/>
      <c r="C42" s="66" t="s">
        <v>565</v>
      </c>
      <c r="D42" s="60"/>
      <c r="E42" s="53"/>
      <c r="F42" s="66" t="s">
        <v>566</v>
      </c>
      <c r="G42" s="60"/>
      <c r="H42" s="79" t="s">
        <v>567</v>
      </c>
      <c r="I42" s="80" t="s">
        <v>568</v>
      </c>
    </row>
    <row r="43" spans="1:9">
      <c r="A43" s="49"/>
      <c r="B43" s="54" t="s">
        <v>428</v>
      </c>
      <c r="C43" s="42" t="s">
        <v>428</v>
      </c>
      <c r="D43" s="61"/>
      <c r="E43" s="54"/>
      <c r="F43" s="71"/>
      <c r="G43" s="61"/>
      <c r="H43" s="81"/>
      <c r="I43" s="82"/>
    </row>
    <row r="44" spans="1:9" ht="15">
      <c r="A44" s="50" t="s">
        <v>582</v>
      </c>
      <c r="B44" s="55"/>
      <c r="C44" s="67" t="s">
        <v>583</v>
      </c>
      <c r="D44" s="62"/>
      <c r="E44" s="55"/>
      <c r="F44" s="67" t="s">
        <v>431</v>
      </c>
      <c r="G44" s="62"/>
      <c r="H44" s="321">
        <f>IF(Merleg_m!U47=0,"",Merleg_m!U23/Merleg_m!U47)</f>
        <v>0.40899158661706603</v>
      </c>
      <c r="I44" s="322">
        <f>IF(Merleg_m!X47=0,"",Merleg_m!X23/Merleg_m!X47)</f>
        <v>0.18842974859072453</v>
      </c>
    </row>
    <row r="45" spans="1:9" ht="15">
      <c r="A45" s="211"/>
      <c r="B45" s="56"/>
      <c r="C45" s="45" t="s">
        <v>323</v>
      </c>
      <c r="D45" s="63" t="s">
        <v>428</v>
      </c>
      <c r="E45" s="68" t="s">
        <v>428</v>
      </c>
      <c r="F45" s="47" t="s">
        <v>418</v>
      </c>
      <c r="G45" s="63"/>
      <c r="H45" s="321"/>
      <c r="I45" s="322"/>
    </row>
    <row r="46" spans="1:9">
      <c r="A46" s="51"/>
      <c r="B46" s="56"/>
      <c r="C46" s="46"/>
      <c r="D46" s="63"/>
      <c r="E46" s="68"/>
      <c r="F46" s="45"/>
      <c r="G46" s="63"/>
      <c r="H46" s="75"/>
      <c r="I46" s="76"/>
    </row>
    <row r="47" spans="1:9" ht="15">
      <c r="A47" s="50" t="s">
        <v>584</v>
      </c>
      <c r="B47" s="55"/>
      <c r="C47" s="67" t="s">
        <v>583</v>
      </c>
      <c r="D47" s="62" t="s">
        <v>428</v>
      </c>
      <c r="E47" s="55" t="s">
        <v>428</v>
      </c>
      <c r="F47" s="67" t="s">
        <v>431</v>
      </c>
      <c r="G47" s="62"/>
      <c r="H47" s="321">
        <f>IF(Merleg_m!U50=0,"",Merleg_m!U23/Merleg_m!U50)</f>
        <v>0.58916483559112109</v>
      </c>
      <c r="I47" s="322">
        <f>IF(Merleg_m!X50=0,"",Merleg_m!X23/Merleg_m!X50)</f>
        <v>0.28304991598549645</v>
      </c>
    </row>
    <row r="48" spans="1:9" ht="15">
      <c r="A48" s="210"/>
      <c r="B48" s="57"/>
      <c r="C48" s="18" t="s">
        <v>580</v>
      </c>
      <c r="D48" s="64"/>
      <c r="E48" s="69"/>
      <c r="F48" s="18" t="s">
        <v>421</v>
      </c>
      <c r="G48" s="64"/>
      <c r="H48" s="321"/>
      <c r="I48" s="322"/>
    </row>
    <row r="49" spans="1:9">
      <c r="A49" s="51"/>
      <c r="B49" s="56"/>
      <c r="C49" s="46"/>
      <c r="D49" s="63"/>
      <c r="E49" s="68"/>
      <c r="F49" s="45"/>
      <c r="G49" s="63"/>
      <c r="H49" s="75"/>
      <c r="I49" s="76"/>
    </row>
    <row r="50" spans="1:9" ht="30">
      <c r="A50" s="50" t="s">
        <v>585</v>
      </c>
      <c r="B50" s="55"/>
      <c r="C50" s="67" t="s">
        <v>586</v>
      </c>
      <c r="D50" s="62"/>
      <c r="E50" s="55"/>
      <c r="F50" s="67" t="s">
        <v>435</v>
      </c>
      <c r="G50" s="62"/>
      <c r="H50" s="321">
        <f>IF(Merleg_m!U50=0,"",(Merleg_m!U23-Merleg_m!U25)/Merleg_m!U50)</f>
        <v>0.55629968495340798</v>
      </c>
      <c r="I50" s="322">
        <f>IF(Merleg_m!X50=0,"",(Merleg_m!X23-Merleg_m!X25)/Merleg_m!X50)</f>
        <v>0.25577362828951522</v>
      </c>
    </row>
    <row r="51" spans="1:9" ht="15">
      <c r="A51" s="210"/>
      <c r="B51" s="57"/>
      <c r="C51" s="18" t="s">
        <v>580</v>
      </c>
      <c r="D51" s="64" t="s">
        <v>428</v>
      </c>
      <c r="E51" s="69" t="s">
        <v>428</v>
      </c>
      <c r="F51" s="18" t="s">
        <v>436</v>
      </c>
      <c r="G51" s="64"/>
      <c r="H51" s="321"/>
      <c r="I51" s="322"/>
    </row>
    <row r="52" spans="1:9">
      <c r="A52" s="51"/>
      <c r="B52" s="56"/>
      <c r="C52" s="45"/>
      <c r="D52" s="65"/>
      <c r="E52" s="70"/>
      <c r="F52" s="45"/>
      <c r="G52" s="65"/>
      <c r="H52" s="75"/>
      <c r="I52" s="76"/>
    </row>
    <row r="53" spans="1:9" ht="30">
      <c r="A53" s="50" t="s">
        <v>587</v>
      </c>
      <c r="B53" s="55"/>
      <c r="C53" s="67" t="s">
        <v>588</v>
      </c>
      <c r="D53" s="62"/>
      <c r="E53" s="55"/>
      <c r="F53" s="86" t="s">
        <v>439</v>
      </c>
      <c r="G53" s="62"/>
      <c r="H53" s="321">
        <f>IF(Merleg_m!U50=0,"",(Merleg_m!U27+Merleg_m!U26)/Merleg_m!U50)</f>
        <v>0.55158091321948799</v>
      </c>
      <c r="I53" s="322">
        <f>IF(Merleg_m!X50=0,"",(Merleg_m!X27+Merleg_m!X26)/Merleg_m!X50)</f>
        <v>0.24957676904223466</v>
      </c>
    </row>
    <row r="54" spans="1:9" ht="15">
      <c r="A54" s="210"/>
      <c r="B54" s="57"/>
      <c r="C54" s="18" t="s">
        <v>580</v>
      </c>
      <c r="D54" s="64" t="s">
        <v>428</v>
      </c>
      <c r="E54" s="69" t="s">
        <v>428</v>
      </c>
      <c r="F54" s="18" t="s">
        <v>436</v>
      </c>
      <c r="G54" s="64"/>
      <c r="H54" s="321"/>
      <c r="I54" s="322"/>
    </row>
    <row r="55" spans="1:9">
      <c r="A55" s="51"/>
      <c r="B55" s="56"/>
      <c r="C55" s="45"/>
      <c r="D55" s="65"/>
      <c r="E55" s="70"/>
      <c r="F55" s="45"/>
      <c r="G55" s="65"/>
      <c r="H55" s="75"/>
      <c r="I55" s="76"/>
    </row>
    <row r="56" spans="1:9" ht="30">
      <c r="A56" s="238" t="s">
        <v>589</v>
      </c>
      <c r="B56" s="56"/>
      <c r="C56" s="86" t="s">
        <v>590</v>
      </c>
      <c r="D56" s="63" t="s">
        <v>428</v>
      </c>
      <c r="E56" s="68" t="s">
        <v>428</v>
      </c>
      <c r="F56" s="67" t="s">
        <v>442</v>
      </c>
      <c r="G56" s="63"/>
      <c r="H56" s="323" t="e">
        <f>IF(Merleg_m!U83=0,"",(Merleg_m!#REF!+Adatok!M11)*365/2/Merleg_m!U83)</f>
        <v>#REF!</v>
      </c>
      <c r="I56" s="324" t="e">
        <f>IF(Merleg_m!X83=0,"",(Merleg_m!#REF!+Merleg_m!#REF!)*365/2/Merleg_m!X83)</f>
        <v>#REF!</v>
      </c>
    </row>
    <row r="57" spans="1:9" ht="15">
      <c r="A57" s="51" t="s">
        <v>591</v>
      </c>
      <c r="B57" s="58"/>
      <c r="C57" s="45" t="s">
        <v>592</v>
      </c>
      <c r="D57" s="63"/>
      <c r="E57" s="68"/>
      <c r="F57" s="45" t="s">
        <v>445</v>
      </c>
      <c r="G57" s="65"/>
      <c r="H57" s="323"/>
      <c r="I57" s="324"/>
    </row>
    <row r="58" spans="1:9">
      <c r="A58" s="51"/>
      <c r="B58" s="56"/>
      <c r="C58" s="45"/>
      <c r="D58" s="65"/>
      <c r="E58" s="70"/>
      <c r="F58" s="45"/>
      <c r="G58" s="65"/>
      <c r="H58" s="138"/>
      <c r="I58" s="139"/>
    </row>
    <row r="59" spans="1:9" ht="30">
      <c r="A59" s="238" t="s">
        <v>593</v>
      </c>
      <c r="B59" s="56"/>
      <c r="C59" s="86" t="s">
        <v>594</v>
      </c>
      <c r="D59" s="63" t="s">
        <v>428</v>
      </c>
      <c r="E59" s="68" t="s">
        <v>428</v>
      </c>
      <c r="F59" s="67" t="s">
        <v>448</v>
      </c>
      <c r="G59" s="63"/>
      <c r="H59" s="323" t="e">
        <f>IF(Merleg_m!#REF!=0,"",(Merleg_m!#REF!+Adatok!M13)*365/2/Merleg_m!#REF!)</f>
        <v>#REF!</v>
      </c>
      <c r="I59" s="324" t="e">
        <f>IF(Merleg_m!#REF!=0,"",(Merleg_m!#REF!+Merleg_m!#REF!)*365/2/Merleg_m!#REF!)</f>
        <v>#REF!</v>
      </c>
    </row>
    <row r="60" spans="1:9" ht="30">
      <c r="A60" s="275" t="s">
        <v>591</v>
      </c>
      <c r="B60" s="58"/>
      <c r="C60" s="45" t="s">
        <v>595</v>
      </c>
      <c r="D60" s="63"/>
      <c r="E60" s="68"/>
      <c r="F60" s="45" t="s">
        <v>451</v>
      </c>
      <c r="G60" s="65"/>
      <c r="H60" s="323"/>
      <c r="I60" s="324"/>
    </row>
    <row r="61" spans="1:9">
      <c r="A61" s="51"/>
      <c r="B61" s="56"/>
      <c r="C61" s="45"/>
      <c r="D61" s="65"/>
      <c r="E61" s="70"/>
      <c r="F61" s="45"/>
      <c r="G61" s="65"/>
      <c r="H61" s="75"/>
      <c r="I61" s="76"/>
    </row>
    <row r="62" spans="1:9" ht="15">
      <c r="A62" s="50" t="s">
        <v>596</v>
      </c>
      <c r="B62" s="56"/>
      <c r="C62" s="67" t="s">
        <v>597</v>
      </c>
      <c r="D62" s="63"/>
      <c r="E62" s="68"/>
      <c r="F62" s="67" t="s">
        <v>454</v>
      </c>
      <c r="G62" s="63"/>
      <c r="H62" s="321" t="e">
        <f>IF(Merleg_m!#REF!=0,"",Merleg_m!#REF!/Merleg_m!#REF!)</f>
        <v>#REF!</v>
      </c>
      <c r="I62" s="322" t="e">
        <f>IF(Merleg_m!#REF!=0,"",Merleg_m!#REF!/Merleg_m!#REF!)</f>
        <v>#REF!</v>
      </c>
    </row>
    <row r="63" spans="1:9" ht="15">
      <c r="A63" s="51"/>
      <c r="B63" s="56"/>
      <c r="C63" s="18" t="s">
        <v>598</v>
      </c>
      <c r="D63" s="65" t="s">
        <v>428</v>
      </c>
      <c r="E63" s="70" t="s">
        <v>428</v>
      </c>
      <c r="F63" s="45" t="s">
        <v>456</v>
      </c>
      <c r="G63" s="65"/>
      <c r="H63" s="321"/>
      <c r="I63" s="322"/>
    </row>
    <row r="64" spans="1:9">
      <c r="A64" s="51"/>
      <c r="B64" s="56"/>
      <c r="C64" s="45"/>
      <c r="D64" s="65"/>
      <c r="E64" s="70"/>
      <c r="F64" s="45"/>
      <c r="G64" s="65"/>
      <c r="H64" s="75"/>
      <c r="I64" s="76"/>
    </row>
    <row r="65" spans="1:9" ht="12.75" customHeight="1">
      <c r="A65" s="50" t="s">
        <v>599</v>
      </c>
      <c r="B65" s="56"/>
      <c r="C65" s="67" t="s">
        <v>592</v>
      </c>
      <c r="D65" s="63" t="s">
        <v>428</v>
      </c>
      <c r="E65" s="68" t="s">
        <v>428</v>
      </c>
      <c r="F65" s="67" t="s">
        <v>459</v>
      </c>
      <c r="G65" s="63"/>
      <c r="H65" s="323">
        <f>IF((Merleg_m!U24+Adatok!M15)/2=0,"",Merleg_m!U83/((Merleg_m!U24+Adatok!M15)/2))</f>
        <v>226.86318261890781</v>
      </c>
      <c r="I65" s="324">
        <f>IF((Merleg_m!X24+Merleg_m!U24)/2=0,"",Merleg_m!X83/((Merleg_m!X24+Merleg_m!U24)/2))</f>
        <v>108.27012278308322</v>
      </c>
    </row>
    <row r="66" spans="1:9" ht="15">
      <c r="A66" s="51"/>
      <c r="B66" s="56"/>
      <c r="C66" s="18" t="s">
        <v>600</v>
      </c>
      <c r="D66" s="65"/>
      <c r="E66" s="70"/>
      <c r="F66" s="45">
        <v>2</v>
      </c>
      <c r="G66" s="65"/>
      <c r="H66" s="323"/>
      <c r="I66" s="324"/>
    </row>
    <row r="67" spans="1:9" ht="15" thickBot="1">
      <c r="A67" s="72"/>
      <c r="B67" s="59"/>
      <c r="C67" s="73"/>
      <c r="D67" s="74"/>
      <c r="E67" s="87"/>
      <c r="F67" s="73"/>
      <c r="G67" s="74"/>
      <c r="H67" s="83"/>
      <c r="I67" s="84"/>
    </row>
    <row r="71" spans="1:9">
      <c r="I71" s="13"/>
    </row>
    <row r="72" spans="1:9">
      <c r="I72" s="13"/>
    </row>
    <row r="73" spans="1:9">
      <c r="F73" s="1"/>
      <c r="G73" s="1"/>
      <c r="H73" s="85"/>
      <c r="I73" s="85"/>
    </row>
    <row r="74" spans="1:9" ht="15">
      <c r="A74" s="14" t="str">
        <f>Adatok!B2</f>
        <v>MOGYORÓD NONPROFIT KFT</v>
      </c>
      <c r="B74" s="14"/>
      <c r="C74" s="1"/>
      <c r="D74" s="1"/>
      <c r="E74" s="1"/>
      <c r="F74" s="1"/>
      <c r="G74" s="1"/>
      <c r="H74" s="85"/>
      <c r="I74" s="85"/>
    </row>
    <row r="76" spans="1:9" ht="15">
      <c r="A76" s="14" t="s">
        <v>601</v>
      </c>
      <c r="B76" s="14"/>
      <c r="C76" s="1"/>
      <c r="D76" s="1"/>
      <c r="E76" s="1"/>
      <c r="F76" s="1"/>
      <c r="G76" s="1"/>
      <c r="H76" s="85"/>
      <c r="I76" s="85"/>
    </row>
    <row r="77" spans="1:9" ht="15">
      <c r="A77" s="14"/>
      <c r="B77" s="14"/>
      <c r="C77" s="1"/>
      <c r="D77" s="1"/>
      <c r="E77" s="1"/>
      <c r="F77" s="1"/>
      <c r="G77" s="1"/>
      <c r="H77" s="85"/>
      <c r="I77" s="85"/>
    </row>
    <row r="78" spans="1:9" ht="15">
      <c r="A78" s="14" t="str">
        <f>Adatok!B6</f>
        <v>2025.</v>
      </c>
      <c r="B78" s="14"/>
      <c r="C78" s="1"/>
      <c r="D78" s="1"/>
      <c r="E78" s="1"/>
      <c r="F78" s="1"/>
      <c r="G78" s="1"/>
      <c r="H78" s="85"/>
      <c r="I78" s="85"/>
    </row>
    <row r="80" spans="1:9" ht="15" thickBot="1">
      <c r="I80" s="13" t="s">
        <v>272</v>
      </c>
    </row>
    <row r="81" spans="1:9" ht="31" thickBot="1">
      <c r="A81" s="175" t="s">
        <v>602</v>
      </c>
      <c r="B81" s="176"/>
      <c r="C81" s="176"/>
      <c r="D81" s="176"/>
      <c r="E81" s="176"/>
      <c r="F81" s="66"/>
      <c r="G81" s="89"/>
      <c r="H81" s="93" t="s">
        <v>567</v>
      </c>
      <c r="I81" s="94" t="s">
        <v>568</v>
      </c>
    </row>
    <row r="82" spans="1:9">
      <c r="A82" s="24"/>
      <c r="B82" s="42"/>
      <c r="C82" s="42"/>
      <c r="D82" s="42"/>
      <c r="E82" s="42"/>
      <c r="F82" s="71"/>
      <c r="G82" s="42"/>
      <c r="H82" s="121"/>
      <c r="I82" s="122"/>
    </row>
    <row r="83" spans="1:9">
      <c r="A83" s="90" t="s">
        <v>603</v>
      </c>
      <c r="B83" s="4"/>
      <c r="C83" s="4"/>
      <c r="D83" s="11"/>
      <c r="E83" s="11"/>
      <c r="F83" s="45"/>
      <c r="G83" s="4"/>
      <c r="H83" s="123">
        <f>Merleg_m!U92</f>
        <v>-2250</v>
      </c>
      <c r="I83" s="124" t="e">
        <f>Merleg_m!V92+Merleg_m!X92</f>
        <v>#REF!</v>
      </c>
    </row>
    <row r="84" spans="1:9">
      <c r="A84" s="49"/>
      <c r="B84" s="4"/>
      <c r="C84" s="4"/>
      <c r="D84" s="4"/>
      <c r="E84" s="4"/>
      <c r="F84" s="47"/>
      <c r="G84" s="46"/>
      <c r="H84" s="123"/>
      <c r="I84" s="124"/>
    </row>
    <row r="85" spans="1:9" ht="12.75" customHeight="1">
      <c r="A85" s="49" t="s">
        <v>604</v>
      </c>
      <c r="B85" s="4"/>
      <c r="C85" s="4"/>
      <c r="D85" s="11"/>
      <c r="E85" s="11"/>
      <c r="F85" s="45"/>
      <c r="G85" s="46"/>
      <c r="H85" s="123">
        <f>Merleg_m!U95</f>
        <v>0</v>
      </c>
      <c r="I85" s="124" t="e">
        <f>Merleg_m!V95+Merleg_m!X95</f>
        <v>#REF!</v>
      </c>
    </row>
    <row r="86" spans="1:9">
      <c r="A86" s="49"/>
      <c r="B86" s="4"/>
      <c r="C86" s="4"/>
      <c r="D86" s="4"/>
      <c r="E86" s="4"/>
      <c r="F86" s="45"/>
      <c r="G86" s="4"/>
      <c r="H86" s="123"/>
      <c r="I86" s="124"/>
    </row>
    <row r="87" spans="1:9">
      <c r="A87" s="49" t="s">
        <v>605</v>
      </c>
      <c r="B87" s="4"/>
      <c r="C87" s="4"/>
      <c r="D87" s="11"/>
      <c r="E87" s="11"/>
      <c r="F87" s="18"/>
      <c r="G87" s="19"/>
      <c r="H87" s="123" t="e">
        <f>Merleg_m!#REF!</f>
        <v>#REF!</v>
      </c>
      <c r="I87" s="124" t="e">
        <f>Merleg_m!#REF!+Merleg_m!#REF!</f>
        <v>#REF!</v>
      </c>
    </row>
    <row r="88" spans="1:9">
      <c r="A88" s="49"/>
      <c r="B88" s="4"/>
      <c r="C88" s="4"/>
      <c r="D88" s="4"/>
      <c r="E88" s="4"/>
      <c r="F88" s="45"/>
      <c r="G88" s="46"/>
      <c r="H88" s="123"/>
      <c r="I88" s="124"/>
    </row>
    <row r="89" spans="1:9">
      <c r="A89" s="95" t="s">
        <v>606</v>
      </c>
      <c r="B89" s="43"/>
      <c r="C89" s="43"/>
      <c r="D89" s="96"/>
      <c r="E89" s="96"/>
      <c r="F89" s="97"/>
      <c r="G89" s="23"/>
      <c r="H89" s="125">
        <f>Merleg_m!U96</f>
        <v>-2250</v>
      </c>
      <c r="I89" s="126" t="e">
        <f>Merleg_m!V96+Merleg_m!X96</f>
        <v>#REF!</v>
      </c>
    </row>
    <row r="90" spans="1:9">
      <c r="A90" s="49"/>
      <c r="B90" s="4"/>
      <c r="C90" s="4"/>
      <c r="D90" s="4"/>
      <c r="E90" s="4"/>
      <c r="F90" s="18"/>
      <c r="G90" s="19"/>
      <c r="H90" s="123"/>
      <c r="I90" s="124"/>
    </row>
    <row r="91" spans="1:9">
      <c r="A91" s="49" t="s">
        <v>607</v>
      </c>
      <c r="B91" s="4"/>
      <c r="C91" s="4"/>
      <c r="D91" s="11"/>
      <c r="E91" s="11"/>
      <c r="F91" s="45"/>
      <c r="G91" s="45"/>
      <c r="H91" s="123">
        <f>Merleg_m!U98</f>
        <v>-2250</v>
      </c>
      <c r="I91" s="124" t="e">
        <f>Merleg_m!V98+Merleg_m!X98</f>
        <v>#REF!</v>
      </c>
    </row>
    <row r="92" spans="1:9">
      <c r="A92" s="49"/>
      <c r="B92" s="4"/>
      <c r="C92" s="4"/>
      <c r="D92" s="4"/>
      <c r="E92" s="4"/>
      <c r="F92" s="18"/>
      <c r="G92" s="4"/>
      <c r="H92" s="123"/>
      <c r="I92" s="124"/>
    </row>
    <row r="93" spans="1:9" ht="15" thickBot="1">
      <c r="A93" s="100" t="s">
        <v>608</v>
      </c>
      <c r="B93" s="101"/>
      <c r="C93" s="101"/>
      <c r="D93" s="102"/>
      <c r="E93" s="102"/>
      <c r="F93" s="103"/>
      <c r="G93" s="25"/>
      <c r="H93" s="127" t="e">
        <f>Merleg_m!#REF!</f>
        <v>#REF!</v>
      </c>
      <c r="I93" s="128" t="e">
        <f>Merleg_m!#REF!+Merleg_m!#REF!</f>
        <v>#REF!</v>
      </c>
    </row>
    <row r="94" spans="1:9">
      <c r="A94" s="42"/>
      <c r="B94" s="42"/>
      <c r="C94" s="42"/>
      <c r="D94" s="42"/>
      <c r="E94" s="42"/>
      <c r="F94" s="104"/>
      <c r="G94" s="104"/>
      <c r="H94" s="105"/>
      <c r="I94" s="105"/>
    </row>
    <row r="95" spans="1:9" s="7" customFormat="1">
      <c r="A95" s="9"/>
      <c r="B95" s="9"/>
      <c r="C95" s="9"/>
      <c r="D95" s="9"/>
      <c r="E95" s="9"/>
      <c r="F95" s="6"/>
      <c r="G95" s="10"/>
      <c r="H95" s="98"/>
      <c r="I95" s="98"/>
    </row>
    <row r="96" spans="1:9" s="7" customFormat="1">
      <c r="A96" s="120"/>
      <c r="B96" s="9"/>
      <c r="C96" s="9"/>
      <c r="D96" s="9"/>
      <c r="E96" s="9"/>
      <c r="F96" s="6"/>
      <c r="G96" s="6"/>
      <c r="H96" s="98"/>
      <c r="I96" s="98"/>
    </row>
    <row r="97" spans="1:9" s="7" customFormat="1">
      <c r="A97" s="9"/>
      <c r="B97" s="9"/>
      <c r="C97" s="9"/>
      <c r="D97" s="9"/>
      <c r="E97" s="9"/>
      <c r="F97" s="6"/>
      <c r="G97" s="6"/>
      <c r="H97" s="98"/>
      <c r="I97" s="98"/>
    </row>
    <row r="98" spans="1:9" ht="15" thickBot="1">
      <c r="A98" s="9"/>
      <c r="B98" s="9"/>
      <c r="C98" s="9"/>
      <c r="D98" s="9"/>
      <c r="E98" s="9"/>
      <c r="F98" s="45"/>
      <c r="G98" s="46"/>
      <c r="H98" s="98"/>
      <c r="I98" s="98"/>
    </row>
    <row r="99" spans="1:9" ht="31" thickBot="1">
      <c r="A99" s="113" t="s">
        <v>564</v>
      </c>
      <c r="B99" s="114"/>
      <c r="C99" s="115" t="s">
        <v>565</v>
      </c>
      <c r="D99" s="116"/>
      <c r="E99" s="88"/>
      <c r="F99" s="115" t="s">
        <v>566</v>
      </c>
      <c r="G99" s="117"/>
      <c r="H99" s="118" t="s">
        <v>567</v>
      </c>
      <c r="I99" s="119" t="s">
        <v>568</v>
      </c>
    </row>
    <row r="100" spans="1:9">
      <c r="A100" s="106"/>
      <c r="B100" s="55"/>
      <c r="C100" s="19"/>
      <c r="D100" s="62"/>
      <c r="E100" s="4"/>
      <c r="F100" s="19"/>
      <c r="G100" s="45"/>
      <c r="H100" s="111"/>
      <c r="I100" s="129"/>
    </row>
    <row r="101" spans="1:9" ht="15">
      <c r="A101" s="51" t="s">
        <v>609</v>
      </c>
      <c r="B101" s="55"/>
      <c r="C101" s="86" t="s">
        <v>610</v>
      </c>
      <c r="D101" s="108"/>
      <c r="E101" s="22"/>
      <c r="F101" s="86" t="s">
        <v>470</v>
      </c>
      <c r="G101" s="45"/>
      <c r="H101" s="326">
        <f>IF(Merleg_m!U83=0,"",Merleg_m!U92/Merleg_m!U83)</f>
        <v>-1.1647530205928335E-2</v>
      </c>
      <c r="I101" s="325" t="e">
        <f>IF(Merleg_m!V83+Merleg_m!X83=0,"",Merleg_m!V92+Merleg_m!X92/(Merleg_m!V83+Merleg_m!X83))</f>
        <v>#REF!</v>
      </c>
    </row>
    <row r="102" spans="1:9" ht="15">
      <c r="A102" s="51" t="s">
        <v>611</v>
      </c>
      <c r="B102" s="55"/>
      <c r="C102" s="18" t="s">
        <v>592</v>
      </c>
      <c r="D102" s="108"/>
      <c r="E102" s="22"/>
      <c r="F102" s="18" t="s">
        <v>445</v>
      </c>
      <c r="G102" s="45"/>
      <c r="H102" s="326"/>
      <c r="I102" s="325"/>
    </row>
    <row r="103" spans="1:9">
      <c r="A103" s="51"/>
      <c r="B103" s="55"/>
      <c r="C103" s="6"/>
      <c r="D103" s="108"/>
      <c r="E103" s="22"/>
      <c r="F103" s="45"/>
      <c r="G103" s="46"/>
      <c r="H103" s="75"/>
      <c r="I103" s="76"/>
    </row>
    <row r="104" spans="1:9" ht="15">
      <c r="A104" s="50" t="s">
        <v>612</v>
      </c>
      <c r="B104" s="55"/>
      <c r="C104" s="86" t="s">
        <v>610</v>
      </c>
      <c r="D104" s="108"/>
      <c r="E104" s="22"/>
      <c r="F104" s="86" t="s">
        <v>470</v>
      </c>
      <c r="G104" s="45"/>
      <c r="H104" s="326">
        <f>IF(Merleg_m!U37=0,"",Merleg_m!U92/Merleg_m!U37)</f>
        <v>-8.8530395435766282E-2</v>
      </c>
      <c r="I104" s="325" t="e">
        <f>IF(Merleg_m!V37+Merleg_m!X37=0,"",Merleg_m!V92+Merleg_m!X92/(Merleg_m!V37+Merleg_m!X37))</f>
        <v>#REF!</v>
      </c>
    </row>
    <row r="105" spans="1:9" ht="15">
      <c r="A105" s="50"/>
      <c r="B105" s="55"/>
      <c r="C105" s="19" t="s">
        <v>613</v>
      </c>
      <c r="D105" s="108"/>
      <c r="E105" s="22"/>
      <c r="F105" s="19" t="s">
        <v>402</v>
      </c>
      <c r="G105" s="45"/>
      <c r="H105" s="326"/>
      <c r="I105" s="325"/>
    </row>
    <row r="106" spans="1:9">
      <c r="A106" s="51"/>
      <c r="B106" s="55"/>
      <c r="C106" s="4"/>
      <c r="D106" s="108"/>
      <c r="E106" s="22"/>
      <c r="F106" s="45"/>
      <c r="G106" s="45"/>
      <c r="H106" s="75"/>
      <c r="I106" s="76"/>
    </row>
    <row r="107" spans="1:9" ht="15">
      <c r="A107" s="50" t="s">
        <v>614</v>
      </c>
      <c r="B107" s="55"/>
      <c r="C107" s="86" t="s">
        <v>610</v>
      </c>
      <c r="D107" s="108"/>
      <c r="E107" s="22"/>
      <c r="F107" s="86" t="s">
        <v>470</v>
      </c>
      <c r="G107" s="4"/>
      <c r="H107" s="326">
        <f>IF(Merleg_m!U29=0,"",Merleg_m!U92/Merleg_m!U29)</f>
        <v>-3.8915485941996902E-3</v>
      </c>
      <c r="I107" s="325" t="e">
        <f>IF(Merleg_m!V29+Merleg_m!X29=0,"",(Merleg_m!V92+Merleg_m!X92)/(Merleg_m!V29+Merleg_m!X29))</f>
        <v>#REF!</v>
      </c>
    </row>
    <row r="108" spans="1:9">
      <c r="A108" s="50"/>
      <c r="B108" s="55"/>
      <c r="C108" s="6" t="s">
        <v>575</v>
      </c>
      <c r="D108" s="62"/>
      <c r="E108" s="4"/>
      <c r="F108" s="6" t="s">
        <v>412</v>
      </c>
      <c r="G108" s="4"/>
      <c r="H108" s="326"/>
      <c r="I108" s="325"/>
    </row>
    <row r="109" spans="1:9" ht="15" thickBot="1">
      <c r="A109" s="92"/>
      <c r="B109" s="109"/>
      <c r="C109" s="91"/>
      <c r="D109" s="110"/>
      <c r="E109" s="91"/>
      <c r="F109" s="107"/>
      <c r="G109" s="91"/>
      <c r="H109" s="112"/>
      <c r="I109" s="130"/>
    </row>
    <row r="110" spans="1:9">
      <c r="A110" s="4"/>
      <c r="B110" s="4"/>
      <c r="C110" s="4"/>
      <c r="D110" s="4"/>
      <c r="E110" s="4"/>
      <c r="F110" s="6"/>
      <c r="G110" s="4"/>
      <c r="H110" s="99"/>
      <c r="I110" s="99"/>
    </row>
    <row r="111" spans="1:9">
      <c r="A111" s="306"/>
      <c r="B111" s="4"/>
      <c r="C111" s="4"/>
      <c r="D111" s="4"/>
      <c r="E111" s="4"/>
      <c r="F111" s="6"/>
      <c r="G111" s="4"/>
      <c r="H111" s="99"/>
      <c r="I111" s="99"/>
    </row>
    <row r="112" spans="1:9">
      <c r="A112" s="4"/>
      <c r="B112" s="4"/>
      <c r="C112" s="4"/>
      <c r="D112" s="4"/>
      <c r="E112" s="4"/>
      <c r="F112" s="6"/>
      <c r="G112" s="4"/>
      <c r="H112" s="99"/>
      <c r="I112" s="99"/>
    </row>
    <row r="113" spans="1:9">
      <c r="I113" s="3"/>
    </row>
    <row r="114" spans="1:9">
      <c r="F114" s="1"/>
      <c r="G114" s="1"/>
      <c r="H114" s="85"/>
      <c r="I114" s="85"/>
    </row>
    <row r="115" spans="1:9" ht="15">
      <c r="A115" s="14" t="str">
        <f>Adatok!B2</f>
        <v>MOGYORÓD NONPROFIT KFT</v>
      </c>
      <c r="B115" s="14"/>
      <c r="C115" s="1"/>
      <c r="D115" s="1"/>
      <c r="E115" s="1"/>
      <c r="F115" s="1"/>
      <c r="G115" s="1"/>
      <c r="H115" s="85"/>
      <c r="I115" s="85"/>
    </row>
    <row r="117" spans="1:9" ht="15">
      <c r="A117" s="14" t="s">
        <v>473</v>
      </c>
      <c r="B117" s="14"/>
      <c r="C117" s="1"/>
      <c r="D117" s="1"/>
      <c r="E117" s="1"/>
      <c r="F117" s="1"/>
      <c r="G117" s="1"/>
      <c r="H117" s="85"/>
      <c r="I117" s="85"/>
    </row>
    <row r="118" spans="1:9" ht="15">
      <c r="A118" s="14"/>
      <c r="B118" s="14"/>
      <c r="C118" s="1"/>
      <c r="D118" s="1"/>
      <c r="E118" s="1"/>
      <c r="F118" s="1"/>
      <c r="G118" s="1"/>
      <c r="H118" s="85"/>
      <c r="I118" s="85"/>
    </row>
    <row r="119" spans="1:9" ht="15">
      <c r="A119" s="14" t="str">
        <f>Adatok!B6</f>
        <v>2025.</v>
      </c>
      <c r="B119" s="14"/>
      <c r="C119" s="1"/>
      <c r="D119" s="1"/>
      <c r="E119" s="1"/>
      <c r="F119" s="1"/>
      <c r="G119" s="1"/>
      <c r="H119" s="85"/>
      <c r="I119" s="85"/>
    </row>
    <row r="120" spans="1:9">
      <c r="F120" s="6"/>
      <c r="G120" s="4"/>
      <c r="H120" s="99"/>
      <c r="I120" s="99"/>
    </row>
    <row r="121" spans="1:9" ht="15" thickBot="1">
      <c r="A121" s="4"/>
      <c r="B121" s="4"/>
      <c r="C121" s="4"/>
      <c r="D121" s="4"/>
      <c r="E121" s="4"/>
      <c r="F121" s="6"/>
      <c r="G121" s="4"/>
      <c r="H121" s="99"/>
      <c r="I121" s="99"/>
    </row>
    <row r="122" spans="1:9" ht="15">
      <c r="A122" s="217" t="s">
        <v>273</v>
      </c>
      <c r="B122" s="218"/>
      <c r="C122" s="132" t="s">
        <v>274</v>
      </c>
      <c r="D122" s="131"/>
      <c r="E122" s="131"/>
      <c r="F122" s="133"/>
      <c r="G122" s="132" t="s">
        <v>276</v>
      </c>
      <c r="H122" s="131"/>
      <c r="I122" s="133"/>
    </row>
    <row r="123" spans="1:9" ht="15" thickBot="1">
      <c r="A123" s="219"/>
      <c r="B123" s="220"/>
      <c r="C123" s="134" t="s">
        <v>272</v>
      </c>
      <c r="D123" s="239" t="s">
        <v>476</v>
      </c>
      <c r="E123" s="240"/>
      <c r="F123" s="241"/>
      <c r="G123" s="136" t="s">
        <v>272</v>
      </c>
      <c r="H123" s="137"/>
      <c r="I123" s="135" t="s">
        <v>476</v>
      </c>
    </row>
    <row r="124" spans="1:9" s="17" customFormat="1" ht="18" customHeight="1">
      <c r="A124" s="213" t="s">
        <v>592</v>
      </c>
      <c r="B124" s="214"/>
      <c r="C124" s="181">
        <f>Merleg_m!U83</f>
        <v>193174</v>
      </c>
      <c r="D124" s="242" t="s">
        <v>5</v>
      </c>
      <c r="E124" s="243"/>
      <c r="F124" s="244"/>
      <c r="G124" s="266" t="e">
        <f>Merleg_m!X83+Merleg_m!V83</f>
        <v>#REF!</v>
      </c>
      <c r="H124" s="267"/>
      <c r="I124" s="182" t="s">
        <v>5</v>
      </c>
    </row>
    <row r="125" spans="1:9" s="17" customFormat="1" ht="36" customHeight="1">
      <c r="A125" s="215" t="s">
        <v>615</v>
      </c>
      <c r="B125" s="216"/>
      <c r="C125" s="183" t="e">
        <f>Merleg_m!#REF!</f>
        <v>#REF!</v>
      </c>
      <c r="D125" s="245" t="s">
        <v>5</v>
      </c>
      <c r="E125" s="246"/>
      <c r="F125" s="247"/>
      <c r="G125" s="268" t="e">
        <f>Merleg_m!#REF!+Merleg_m!#REF!</f>
        <v>#REF!</v>
      </c>
      <c r="H125" s="269"/>
      <c r="I125" s="184" t="s">
        <v>5</v>
      </c>
    </row>
    <row r="126" spans="1:9" s="17" customFormat="1" ht="36" customHeight="1">
      <c r="A126" s="215" t="s">
        <v>616</v>
      </c>
      <c r="B126" s="216"/>
      <c r="C126" s="183" t="e">
        <f>Merleg_m!#REF!</f>
        <v>#REF!</v>
      </c>
      <c r="D126" s="245" t="s">
        <v>5</v>
      </c>
      <c r="E126" s="246"/>
      <c r="F126" s="247"/>
      <c r="G126" s="268" t="e">
        <f>Merleg_m!#REF!+Merleg_m!#REF!</f>
        <v>#REF!</v>
      </c>
      <c r="H126" s="269"/>
      <c r="I126" s="184" t="s">
        <v>5</v>
      </c>
    </row>
    <row r="127" spans="1:9" s="17" customFormat="1" ht="28.5" customHeight="1">
      <c r="A127" s="215" t="s">
        <v>617</v>
      </c>
      <c r="B127" s="216"/>
      <c r="C127" s="183" t="e">
        <f>SUM(C124:C126)</f>
        <v>#REF!</v>
      </c>
      <c r="D127" s="245" t="s">
        <v>5</v>
      </c>
      <c r="E127" s="246"/>
      <c r="F127" s="247"/>
      <c r="G127" s="268" t="e">
        <f>SUM(G124:G126)</f>
        <v>#REF!</v>
      </c>
      <c r="H127" s="269"/>
      <c r="I127" s="184" t="s">
        <v>5</v>
      </c>
    </row>
    <row r="128" spans="1:9" s="17" customFormat="1" ht="18" customHeight="1" thickBot="1">
      <c r="A128" s="213" t="s">
        <v>358</v>
      </c>
      <c r="B128" s="214"/>
      <c r="C128" s="181">
        <f>Merleg_m!U85</f>
        <v>219230</v>
      </c>
      <c r="D128" s="248" t="s">
        <v>5</v>
      </c>
      <c r="E128" s="249"/>
      <c r="F128" s="250"/>
      <c r="G128" s="270">
        <f>Merleg_m!X85+Merleg_m!V85</f>
        <v>268034</v>
      </c>
      <c r="H128" s="271"/>
      <c r="I128" s="182" t="s">
        <v>5</v>
      </c>
    </row>
    <row r="129" spans="1:9" s="177" customFormat="1" ht="18" customHeight="1" thickBot="1">
      <c r="A129" s="304" t="s">
        <v>618</v>
      </c>
      <c r="B129" s="305"/>
      <c r="C129" s="178" t="e">
        <f>SUM(C127:C128)</f>
        <v>#REF!</v>
      </c>
      <c r="D129" s="251">
        <v>1</v>
      </c>
      <c r="E129" s="252"/>
      <c r="F129" s="253"/>
      <c r="G129" s="272" t="e">
        <f>SUM(G127:G128)</f>
        <v>#REF!</v>
      </c>
      <c r="H129" s="274"/>
      <c r="I129" s="180">
        <v>1</v>
      </c>
    </row>
    <row r="130" spans="1:9" s="17" customFormat="1" ht="18" customHeight="1">
      <c r="A130" s="213" t="s">
        <v>619</v>
      </c>
      <c r="B130" s="214"/>
      <c r="C130" s="181" t="e">
        <f>Merleg_m!#REF!</f>
        <v>#REF!</v>
      </c>
      <c r="D130" s="254" t="e">
        <f>IF(C129=0,"",C130/C129)</f>
        <v>#REF!</v>
      </c>
      <c r="E130" s="255"/>
      <c r="F130" s="256"/>
      <c r="G130" s="266" t="e">
        <f>Merleg_m!#REF!+Merleg_m!#REF!</f>
        <v>#REF!</v>
      </c>
      <c r="H130" s="267"/>
      <c r="I130" s="76" t="e">
        <f>IF(G129=0,"",G130/G129)</f>
        <v>#REF!</v>
      </c>
    </row>
    <row r="131" spans="1:9" s="17" customFormat="1" ht="29.25" customHeight="1">
      <c r="A131" s="215" t="s">
        <v>620</v>
      </c>
      <c r="B131" s="216"/>
      <c r="C131" s="183" t="e">
        <f>Merleg_m!#REF!</f>
        <v>#REF!</v>
      </c>
      <c r="D131" s="257" t="e">
        <f>IF(C129=0,"",C131/C129)</f>
        <v>#REF!</v>
      </c>
      <c r="E131" s="258"/>
      <c r="F131" s="259"/>
      <c r="G131" s="268" t="e">
        <f>Merleg_m!#REF!+Merleg_m!#REF!</f>
        <v>#REF!</v>
      </c>
      <c r="H131" s="269"/>
      <c r="I131" s="185" t="e">
        <f>IF(G129=0,"",G131/G129)</f>
        <v>#REF!</v>
      </c>
    </row>
    <row r="132" spans="1:9" s="17" customFormat="1" ht="30.75" customHeight="1">
      <c r="A132" s="215" t="s">
        <v>621</v>
      </c>
      <c r="B132" s="216"/>
      <c r="C132" s="183" t="e">
        <f>Merleg_m!#REF!</f>
        <v>#REF!</v>
      </c>
      <c r="D132" s="257" t="e">
        <f>IF(C129=0,"",C132/C129)</f>
        <v>#REF!</v>
      </c>
      <c r="E132" s="258"/>
      <c r="F132" s="259"/>
      <c r="G132" s="268" t="e">
        <f>Merleg_m!#REF!+Merleg_m!#REF!</f>
        <v>#REF!</v>
      </c>
      <c r="H132" s="269"/>
      <c r="I132" s="185" t="e">
        <f>IF(G129=0,"",G132/G129)</f>
        <v>#REF!</v>
      </c>
    </row>
    <row r="133" spans="1:9" s="17" customFormat="1" ht="31" thickBot="1">
      <c r="A133" s="213" t="s">
        <v>622</v>
      </c>
      <c r="B133" s="214"/>
      <c r="C133" s="181" t="e">
        <f>Merleg_m!#REF!</f>
        <v>#REF!</v>
      </c>
      <c r="D133" s="260" t="e">
        <f>IF(C129=0,"",C133/C129)</f>
        <v>#REF!</v>
      </c>
      <c r="E133" s="261"/>
      <c r="F133" s="262"/>
      <c r="G133" s="270" t="e">
        <f>Merleg_m!#REF!+Merleg_m!#REF!</f>
        <v>#REF!</v>
      </c>
      <c r="H133" s="271"/>
      <c r="I133" s="76" t="e">
        <f>IF(G129=0,"",G133/G129)</f>
        <v>#REF!</v>
      </c>
    </row>
    <row r="134" spans="1:9" s="177" customFormat="1" ht="36" customHeight="1" thickBot="1">
      <c r="A134" s="304" t="s">
        <v>595</v>
      </c>
      <c r="B134" s="305"/>
      <c r="C134" s="178" t="e">
        <f>Merleg_m!#REF!</f>
        <v>#REF!</v>
      </c>
      <c r="D134" s="263" t="e">
        <f>IF(C129=0,"",C134/C129)</f>
        <v>#REF!</v>
      </c>
      <c r="E134" s="264"/>
      <c r="F134" s="265"/>
      <c r="G134" s="272" t="e">
        <f>Merleg_m!#REF!+Merleg_m!#REF!</f>
        <v>#REF!</v>
      </c>
      <c r="H134" s="273" t="e">
        <f>Merleg_m!#REF!</f>
        <v>#REF!</v>
      </c>
      <c r="I134" s="179" t="e">
        <f>IF(G129=0,"",G134/G129)</f>
        <v>#REF!</v>
      </c>
    </row>
    <row r="135" spans="1:9" s="17" customFormat="1" ht="18" customHeight="1">
      <c r="A135" s="213" t="s">
        <v>623</v>
      </c>
      <c r="B135" s="214"/>
      <c r="C135" s="181" t="e">
        <f>Merleg_m!#REF!</f>
        <v>#REF!</v>
      </c>
      <c r="D135" s="254" t="e">
        <f>IF(C129=0,"",C135/C129)</f>
        <v>#REF!</v>
      </c>
      <c r="E135" s="255"/>
      <c r="F135" s="256"/>
      <c r="G135" s="266" t="e">
        <f>Merleg_m!#REF!+Merleg_m!#REF!</f>
        <v>#REF!</v>
      </c>
      <c r="H135" s="267" t="e">
        <f>Merleg_m!#REF!</f>
        <v>#REF!</v>
      </c>
      <c r="I135" s="76" t="e">
        <f>IF(G129=0,"",G135/G129)</f>
        <v>#REF!</v>
      </c>
    </row>
    <row r="136" spans="1:9" s="17" customFormat="1" ht="30">
      <c r="A136" s="215" t="s">
        <v>624</v>
      </c>
      <c r="B136" s="216"/>
      <c r="C136" s="183" t="e">
        <f>Merleg_m!#REF!</f>
        <v>#REF!</v>
      </c>
      <c r="D136" s="257" t="e">
        <f>IF(C129=0,"",C136/C129)</f>
        <v>#REF!</v>
      </c>
      <c r="E136" s="258"/>
      <c r="F136" s="259"/>
      <c r="G136" s="268" t="e">
        <f>Merleg_m!#REF!+Merleg_m!#REF!</f>
        <v>#REF!</v>
      </c>
      <c r="H136" s="269"/>
      <c r="I136" s="185" t="e">
        <f>IF(G129=0,"",G136/G129)</f>
        <v>#REF!</v>
      </c>
    </row>
    <row r="137" spans="1:9" s="17" customFormat="1" ht="18" customHeight="1" thickBot="1">
      <c r="A137" s="213" t="s">
        <v>625</v>
      </c>
      <c r="B137" s="214"/>
      <c r="C137" s="181" t="e">
        <f>Merleg_m!#REF!</f>
        <v>#REF!</v>
      </c>
      <c r="D137" s="260" t="e">
        <f>IF(C129=0,"",C137/C129)</f>
        <v>#REF!</v>
      </c>
      <c r="E137" s="261"/>
      <c r="F137" s="262"/>
      <c r="G137" s="270" t="e">
        <f>Merleg_m!#REF!+Merleg_m!#REF!</f>
        <v>#REF!</v>
      </c>
      <c r="H137" s="271"/>
      <c r="I137" s="76" t="e">
        <f>IF(G129=0,"",G137/G129)</f>
        <v>#REF!</v>
      </c>
    </row>
    <row r="138" spans="1:9" s="177" customFormat="1" ht="36" customHeight="1" thickBot="1">
      <c r="A138" s="304" t="s">
        <v>626</v>
      </c>
      <c r="B138" s="305"/>
      <c r="C138" s="178">
        <f>Merleg_m!U88</f>
        <v>230738</v>
      </c>
      <c r="D138" s="263" t="e">
        <f>IF(C129=0,"",C138/C129)</f>
        <v>#REF!</v>
      </c>
      <c r="E138" s="264"/>
      <c r="F138" s="265"/>
      <c r="G138" s="272" t="e">
        <f>Merleg_m!X88+Merleg_m!V88</f>
        <v>#REF!</v>
      </c>
      <c r="H138" s="274"/>
      <c r="I138" s="179" t="e">
        <f>IF(G129=0,"",G138/G129)</f>
        <v>#REF!</v>
      </c>
    </row>
    <row r="139" spans="1:9" s="17" customFormat="1" ht="18" customHeight="1">
      <c r="A139" s="213" t="s">
        <v>371</v>
      </c>
      <c r="B139" s="214"/>
      <c r="C139" s="181">
        <f>Merleg_m!U89</f>
        <v>12613</v>
      </c>
      <c r="D139" s="254" t="e">
        <f>IF(C129=0,"",C139/C129)</f>
        <v>#REF!</v>
      </c>
      <c r="E139" s="255"/>
      <c r="F139" s="256"/>
      <c r="G139" s="266">
        <f>Merleg_m!X89+Merleg_m!V89</f>
        <v>30456</v>
      </c>
      <c r="H139" s="267"/>
      <c r="I139" s="76" t="e">
        <f>IF(G129=0,"",G139/G129)</f>
        <v>#REF!</v>
      </c>
    </row>
    <row r="140" spans="1:9" s="17" customFormat="1" ht="18" customHeight="1">
      <c r="A140" s="215" t="s">
        <v>372</v>
      </c>
      <c r="B140" s="216"/>
      <c r="C140" s="183">
        <f>Merleg_m!U90</f>
        <v>18838</v>
      </c>
      <c r="D140" s="257" t="e">
        <f>IF(C129=0,"",C140/C129)</f>
        <v>#REF!</v>
      </c>
      <c r="E140" s="258"/>
      <c r="F140" s="259"/>
      <c r="G140" s="268">
        <f>Merleg_m!X90+Merleg_m!V90</f>
        <v>25273</v>
      </c>
      <c r="H140" s="269"/>
      <c r="I140" s="185" t="e">
        <f>IF(G129=0,"",G140/G129)</f>
        <v>#REF!</v>
      </c>
    </row>
    <row r="141" spans="1:9" s="17" customFormat="1" ht="18" customHeight="1" thickBot="1">
      <c r="A141" s="213" t="s">
        <v>373</v>
      </c>
      <c r="B141" s="214"/>
      <c r="C141" s="181" t="e">
        <f>Merleg_m!#REF!</f>
        <v>#REF!</v>
      </c>
      <c r="D141" s="260" t="e">
        <f>IF(C129=0,"",C141/C129)</f>
        <v>#REF!</v>
      </c>
      <c r="E141" s="261"/>
      <c r="F141" s="262"/>
      <c r="G141" s="270" t="e">
        <f>Merleg_m!#REF!+Merleg_m!#REF!</f>
        <v>#REF!</v>
      </c>
      <c r="H141" s="271"/>
      <c r="I141" s="76" t="e">
        <f>IF(G129=0,"",G141/G129)</f>
        <v>#REF!</v>
      </c>
    </row>
    <row r="142" spans="1:9" s="177" customFormat="1" ht="31" thickBot="1">
      <c r="A142" s="304" t="s">
        <v>627</v>
      </c>
      <c r="B142" s="305"/>
      <c r="C142" s="178" t="e">
        <f>SUM(C134,C138:C141)</f>
        <v>#REF!</v>
      </c>
      <c r="D142" s="263" t="e">
        <f>IF(C129=0,"",C142/C129)</f>
        <v>#REF!</v>
      </c>
      <c r="E142" s="264"/>
      <c r="F142" s="265"/>
      <c r="G142" s="272" t="e">
        <f>SUM(G134,G138:G141)</f>
        <v>#REF!</v>
      </c>
      <c r="H142" s="274"/>
      <c r="I142" s="179" t="e">
        <f>IF(G129=0,"",G142/G129)</f>
        <v>#REF!</v>
      </c>
    </row>
    <row r="143" spans="1:9" s="177" customFormat="1" ht="36" customHeight="1" thickBot="1">
      <c r="A143" s="304" t="s">
        <v>610</v>
      </c>
      <c r="B143" s="305"/>
      <c r="C143" s="178">
        <f>Merleg_m!U92</f>
        <v>-2250</v>
      </c>
      <c r="D143" s="263" t="e">
        <f>IF(C129=0,"",C143/C129)</f>
        <v>#REF!</v>
      </c>
      <c r="E143" s="264"/>
      <c r="F143" s="265"/>
      <c r="G143" s="272" t="e">
        <f>Merleg_m!X92+Merleg_m!V92</f>
        <v>#REF!</v>
      </c>
      <c r="H143" s="274"/>
      <c r="I143" s="179" t="e">
        <f>IF(G129=0,"",G143/G129)</f>
        <v>#REF!</v>
      </c>
    </row>
    <row r="144" spans="1:9">
      <c r="A144" s="4"/>
      <c r="B144" s="4"/>
      <c r="C144" s="4"/>
      <c r="D144" s="4"/>
      <c r="E144" s="4"/>
      <c r="F144" s="6"/>
      <c r="G144" s="4"/>
      <c r="H144" s="99"/>
      <c r="I144" s="99"/>
    </row>
    <row r="145" spans="1:9">
      <c r="A145" s="4"/>
      <c r="B145" s="4"/>
      <c r="C145" s="4"/>
      <c r="D145" s="4"/>
      <c r="E145" s="4"/>
      <c r="F145" s="6"/>
      <c r="G145" s="4"/>
      <c r="H145" s="99"/>
      <c r="I145" s="99"/>
    </row>
    <row r="146" spans="1:9">
      <c r="A146" s="4"/>
      <c r="B146" s="4"/>
      <c r="C146" s="4"/>
      <c r="D146" s="4"/>
      <c r="E146" s="4"/>
      <c r="F146" s="6"/>
      <c r="G146" s="4"/>
      <c r="H146" s="99"/>
      <c r="I146" s="99"/>
    </row>
  </sheetData>
  <sheetProtection sheet="1" objects="1" scenarios="1"/>
  <phoneticPr fontId="25" type="noConversion"/>
  <printOptions horizontalCentered="1"/>
  <pageMargins left="0.39370078740157483" right="0.39370078740157483" top="1.3779527559055118" bottom="0.98425196850393704" header="1.1023622047244095" footer="0.51181102362204722"/>
  <pageSetup paperSize="9" orientation="portrait" verticalDpi="0"/>
  <headerFooter alignWithMargins="0">
    <oddHeader>&amp;R&amp;"Garamond,Regular"Anlage &amp;P</oddHeader>
  </headerFooter>
  <rowBreaks count="3" manualBreakCount="3">
    <brk id="32" max="65535" man="1"/>
    <brk id="70" max="65535" man="1"/>
    <brk id="111" max="655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6</vt:i4>
      </vt:variant>
    </vt:vector>
  </HeadingPairs>
  <TitlesOfParts>
    <vt:vector size="13" baseType="lpstr">
      <vt:lpstr>Adatok</vt:lpstr>
      <vt:lpstr>Merleg_m</vt:lpstr>
      <vt:lpstr>Mutato_m</vt:lpstr>
      <vt:lpstr>Merleg_n</vt:lpstr>
      <vt:lpstr>Mutato_n</vt:lpstr>
      <vt:lpstr>Merleg_a</vt:lpstr>
      <vt:lpstr>Mutato_a</vt:lpstr>
      <vt:lpstr>Merleg_a!Nyomtatási_terület</vt:lpstr>
      <vt:lpstr>Merleg_m!Nyomtatási_terület</vt:lpstr>
      <vt:lpstr>Merleg_n!Nyomtatási_terület</vt:lpstr>
      <vt:lpstr>Mutato_a!Nyomtatási_terület</vt:lpstr>
      <vt:lpstr>Mutato_m!Nyomtatási_terület</vt:lpstr>
      <vt:lpstr>Mutato_n!Nyomtatási_terület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Galambos Péter</dc:creator>
  <cp:lastModifiedBy>Office3 Mogyoród</cp:lastModifiedBy>
  <cp:lastPrinted>2022-05-06T08:59:45Z</cp:lastPrinted>
  <dcterms:created xsi:type="dcterms:W3CDTF">2000-07-19T12:06:45Z</dcterms:created>
  <dcterms:modified xsi:type="dcterms:W3CDTF">2026-05-15T07:37:50Z</dcterms:modified>
</cp:coreProperties>
</file>